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GETP STATE PLAN\FY2025\FINAL STATE PLAN\RESUBMISSION 9.24.2024\"/>
    </mc:Choice>
  </mc:AlternateContent>
  <xr:revisionPtr revIDLastSave="0" documentId="8_{2C61D159-5816-4A78-A086-07501BD0C24F}" xr6:coauthVersionLast="47" xr6:coauthVersionMax="47" xr10:uidLastSave="{00000000-0000-0000-0000-000000000000}"/>
  <bookViews>
    <workbookView xWindow="28680" yWindow="-120" windowWidth="29040" windowHeight="15840" activeTab="3" xr2:uid="{00000000-000D-0000-FFFF-FFFF00000000}"/>
  </bookViews>
  <sheets>
    <sheet name="A-Contracts-Partnerships Matrix" sheetId="5" r:id="rId1"/>
    <sheet name="A-1 Intermediary Subcontracts" sheetId="9" r:id="rId2"/>
    <sheet name="B - Operating Budget" sheetId="1" r:id="rId3"/>
    <sheet name="C -Fund Sources &amp; Total FY Fund" sheetId="2" r:id="rId4"/>
    <sheet name="D- Optional-County Adm Budget" sheetId="7" r:id="rId5"/>
    <sheet name="E - Optional County Adm Compnts" sheetId="6" r:id="rId6"/>
    <sheet name="H- Estimated Participant Levels" sheetId="10" r:id="rId7"/>
    <sheet name="SWBL Tool" sheetId="11" r:id="rId8"/>
    <sheet name="FY25 Final Allocations 5-10-24" sheetId="4" r:id="rId9"/>
    <sheet name="lookups" sheetId="3" state="hidden" r:id="rId10"/>
  </sheets>
  <definedNames>
    <definedName name="_xlnm._FilterDatabase" localSheetId="7" hidden="1">'SWBL Tool'!$A$11:$AE$83</definedName>
    <definedName name="_xlnm.Print_Area" localSheetId="1">'A-1 Intermediary Subcontracts'!$A$1:$I$108</definedName>
    <definedName name="_xlnm.Print_Area" localSheetId="0">'A-Contracts-Partnerships Matrix'!$A$1:$K$109</definedName>
    <definedName name="_xlnm.Print_Area" localSheetId="2">'B - Operating Budget'!$A$1:$D$40</definedName>
    <definedName name="_xlnm.Print_Area" localSheetId="3">'C -Fund Sources &amp; Total FY Fund'!$A$1:$F$34</definedName>
    <definedName name="_xlnm.Print_Area" localSheetId="4">'D- Optional-County Adm Budget'!$A$1:$G$117</definedName>
    <definedName name="_xlnm.Print_Area" localSheetId="5">'E - Optional County Adm Compnts'!$A$1:$Z$120</definedName>
    <definedName name="_xlnm.Print_Area" localSheetId="8">'FY25 Final Allocations 5-10-24'!$A$1:$D$54</definedName>
    <definedName name="_xlnm.Print_Area" localSheetId="7">'SWBL Tool'!$A$1:$AE$92</definedName>
    <definedName name="_xlnm.Print_Titles" localSheetId="0">'A-Contracts-Partnerships Matrix'!$1:$6</definedName>
    <definedName name="_xlnm.Print_Titles" localSheetId="4">'D- Optional-County Adm Budget'!$1:$8</definedName>
    <definedName name="_xlnm.Print_Titles" localSheetId="7">'SWBL Tool'!$A:$B,'SWBL Tool'!$1:$11</definedName>
    <definedName name="State">'FY25 Final Allocations 5-10-24'!$A$2:$A$54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1" i="11" l="1"/>
  <c r="D28" i="2" l="1"/>
  <c r="C28" i="2"/>
  <c r="D27" i="2"/>
  <c r="C27" i="2"/>
  <c r="E12" i="10" l="1"/>
  <c r="E22" i="10"/>
  <c r="E18" i="10"/>
  <c r="Y83" i="11" l="1"/>
  <c r="Z83" i="11" s="1"/>
  <c r="Y82" i="11"/>
  <c r="Z82" i="11" s="1"/>
  <c r="Y81" i="11"/>
  <c r="Z81" i="11" s="1"/>
  <c r="Y80" i="11"/>
  <c r="Z80" i="11" s="1"/>
  <c r="Y79" i="11"/>
  <c r="Z79" i="11" s="1"/>
  <c r="Y78" i="11"/>
  <c r="Z78" i="11" s="1"/>
  <c r="Y77" i="11"/>
  <c r="Z77" i="11" s="1"/>
  <c r="Y76" i="11"/>
  <c r="Z76" i="11" s="1"/>
  <c r="Y75" i="11"/>
  <c r="Z75" i="11" s="1"/>
  <c r="Y74" i="11"/>
  <c r="Z74" i="11" s="1"/>
  <c r="Y73" i="11"/>
  <c r="Z73" i="11" s="1"/>
  <c r="Y72" i="11"/>
  <c r="Z72" i="11" s="1"/>
  <c r="Y71" i="11"/>
  <c r="Z71" i="11" s="1"/>
  <c r="Y70" i="11"/>
  <c r="Z70" i="11" s="1"/>
  <c r="Y69" i="11"/>
  <c r="Z69" i="11" s="1"/>
  <c r="Y68" i="11"/>
  <c r="Z68" i="11" s="1"/>
  <c r="Y67" i="11"/>
  <c r="Z67" i="11" s="1"/>
  <c r="Y66" i="11"/>
  <c r="Z66" i="11" s="1"/>
  <c r="Y65" i="11"/>
  <c r="Z65" i="11" s="1"/>
  <c r="Y64" i="11"/>
  <c r="Z64" i="11" s="1"/>
  <c r="Y63" i="11"/>
  <c r="Z63" i="11" s="1"/>
  <c r="Y62" i="11"/>
  <c r="Z62" i="11" s="1"/>
  <c r="Y61" i="11"/>
  <c r="Z61" i="11" s="1"/>
  <c r="Y60" i="11"/>
  <c r="Z60" i="11" s="1"/>
  <c r="Y59" i="11"/>
  <c r="Z59" i="11" s="1"/>
  <c r="Y58" i="11"/>
  <c r="Z58" i="11" s="1"/>
  <c r="Y57" i="11"/>
  <c r="Z57" i="11" s="1"/>
  <c r="Y56" i="11"/>
  <c r="Z56" i="11" s="1"/>
  <c r="Y55" i="11"/>
  <c r="Z55" i="11" s="1"/>
  <c r="Y54" i="11"/>
  <c r="Z54" i="11" s="1"/>
  <c r="Y53" i="11"/>
  <c r="Z53" i="11" s="1"/>
  <c r="Y52" i="11"/>
  <c r="Z52" i="11" s="1"/>
  <c r="Y51" i="11"/>
  <c r="Z51" i="11" s="1"/>
  <c r="Y50" i="11"/>
  <c r="Z50" i="11" s="1"/>
  <c r="Y49" i="11"/>
  <c r="Z49" i="11" s="1"/>
  <c r="Y48" i="11"/>
  <c r="Z48" i="11" s="1"/>
  <c r="Y47" i="11"/>
  <c r="Z47" i="11" s="1"/>
  <c r="Y46" i="11"/>
  <c r="Z46" i="11" s="1"/>
  <c r="Y45" i="11"/>
  <c r="Z45" i="11" s="1"/>
  <c r="Y44" i="11"/>
  <c r="Z44" i="11" s="1"/>
  <c r="Y43" i="11"/>
  <c r="Z43" i="11" s="1"/>
  <c r="Y42" i="11"/>
  <c r="Z42" i="11" s="1"/>
  <c r="Y41" i="11"/>
  <c r="Z41" i="11" s="1"/>
  <c r="Y40" i="11"/>
  <c r="Z40" i="11" s="1"/>
  <c r="Y39" i="11"/>
  <c r="Z39" i="11" s="1"/>
  <c r="Y38" i="11"/>
  <c r="Z38" i="11" s="1"/>
  <c r="Y37" i="11"/>
  <c r="Z37" i="11" s="1"/>
  <c r="Y36" i="11"/>
  <c r="Z36" i="11" s="1"/>
  <c r="Y35" i="11"/>
  <c r="Z35" i="11" s="1"/>
  <c r="Y34" i="11"/>
  <c r="Z34" i="11" s="1"/>
  <c r="Y33" i="11"/>
  <c r="Z33" i="11" s="1"/>
  <c r="Y32" i="11"/>
  <c r="Z32" i="11" s="1"/>
  <c r="Y31" i="11"/>
  <c r="Z31" i="11" s="1"/>
  <c r="Y30" i="11"/>
  <c r="Z30" i="11" s="1"/>
  <c r="Y29" i="11"/>
  <c r="Z29" i="11" s="1"/>
  <c r="Y28" i="11"/>
  <c r="Z28" i="11" s="1"/>
  <c r="Y27" i="11"/>
  <c r="Z27" i="11" s="1"/>
  <c r="Y26" i="11"/>
  <c r="Z26" i="11" s="1"/>
  <c r="Y25" i="11"/>
  <c r="Z25" i="11" s="1"/>
  <c r="Y24" i="11"/>
  <c r="Z24" i="11" s="1"/>
  <c r="Y23" i="11"/>
  <c r="Z23" i="11" s="1"/>
  <c r="Y22" i="11"/>
  <c r="Z22" i="11" s="1"/>
  <c r="Y21" i="11"/>
  <c r="Z21" i="11" s="1"/>
  <c r="Y20" i="11"/>
  <c r="Z20" i="11" s="1"/>
  <c r="Y19" i="11"/>
  <c r="Z19" i="11" s="1"/>
  <c r="Y18" i="11"/>
  <c r="Z18" i="11" s="1"/>
  <c r="Y17" i="11"/>
  <c r="Z17" i="11" s="1"/>
  <c r="Y16" i="11"/>
  <c r="Z16" i="11" s="1"/>
  <c r="Y14" i="11"/>
  <c r="Z14" i="11" s="1"/>
  <c r="AA14" i="11" s="1"/>
  <c r="AE14" i="11" s="1"/>
  <c r="Y13" i="11"/>
  <c r="Z13" i="11" s="1"/>
  <c r="AA13" i="11" s="1"/>
  <c r="AE13" i="11" s="1"/>
  <c r="Y12" i="11"/>
  <c r="Z12" i="11" s="1"/>
  <c r="AA12" i="11" s="1"/>
  <c r="AE12" i="11" s="1"/>
  <c r="Y15" i="11"/>
  <c r="Z15" i="11" s="1"/>
  <c r="F6" i="7"/>
  <c r="E6" i="7"/>
  <c r="D6" i="7"/>
  <c r="B6" i="7"/>
  <c r="AD5" i="11"/>
  <c r="AC5" i="11"/>
  <c r="T5" i="11"/>
  <c r="AD8" i="11"/>
  <c r="AC8" i="11"/>
  <c r="T8" i="11"/>
  <c r="AD7" i="11"/>
  <c r="AC7" i="11"/>
  <c r="T7" i="11"/>
  <c r="Y5" i="6"/>
  <c r="X5" i="6"/>
  <c r="W5" i="6"/>
  <c r="V5" i="6"/>
  <c r="U5" i="6"/>
  <c r="T5" i="6"/>
  <c r="S5" i="6"/>
  <c r="R5" i="6"/>
  <c r="Q5" i="6"/>
  <c r="P5" i="6"/>
  <c r="O5" i="6"/>
  <c r="N5" i="6"/>
  <c r="M5" i="6"/>
  <c r="L5" i="6"/>
  <c r="K5" i="6"/>
  <c r="J5" i="6"/>
  <c r="I5" i="6"/>
  <c r="H5" i="6"/>
  <c r="G5" i="6"/>
  <c r="F5" i="6"/>
  <c r="E5" i="6"/>
  <c r="D5" i="6"/>
  <c r="C5" i="6"/>
  <c r="B5" i="6"/>
  <c r="I5" i="9"/>
  <c r="J4" i="5"/>
  <c r="G4" i="5"/>
  <c r="E4" i="5"/>
  <c r="D4" i="5"/>
  <c r="B1" i="11"/>
  <c r="Y8" i="11" l="1"/>
  <c r="Y7" i="11"/>
  <c r="Y5" i="11"/>
  <c r="AD92" i="11"/>
  <c r="AC92" i="11"/>
  <c r="T92" i="11"/>
  <c r="AD91" i="11"/>
  <c r="AC91" i="11"/>
  <c r="T91" i="11"/>
  <c r="AD89" i="11"/>
  <c r="AC89" i="11"/>
  <c r="T89" i="11"/>
  <c r="AA83" i="11"/>
  <c r="AE83" i="11" s="1"/>
  <c r="AA82" i="11"/>
  <c r="AE82" i="11" s="1"/>
  <c r="AA81" i="11"/>
  <c r="AE81" i="11" s="1"/>
  <c r="AA80" i="11"/>
  <c r="AE80" i="11" s="1"/>
  <c r="AA79" i="11"/>
  <c r="AE79" i="11" s="1"/>
  <c r="AA78" i="11"/>
  <c r="AE78" i="11" s="1"/>
  <c r="AA77" i="11"/>
  <c r="AE77" i="11" s="1"/>
  <c r="AA76" i="11"/>
  <c r="AE76" i="11" s="1"/>
  <c r="AA75" i="11"/>
  <c r="AE75" i="11" s="1"/>
  <c r="AA74" i="11"/>
  <c r="AE74" i="11" s="1"/>
  <c r="AA73" i="11"/>
  <c r="AE73" i="11" s="1"/>
  <c r="AA72" i="11"/>
  <c r="AE72" i="11" s="1"/>
  <c r="AA71" i="11"/>
  <c r="AE71" i="11" s="1"/>
  <c r="AA70" i="11"/>
  <c r="AE70" i="11" s="1"/>
  <c r="AA69" i="11"/>
  <c r="AE69" i="11" s="1"/>
  <c r="AA68" i="11"/>
  <c r="AE68" i="11" s="1"/>
  <c r="AA67" i="11"/>
  <c r="AE67" i="11" s="1"/>
  <c r="AA66" i="11"/>
  <c r="AE66" i="11" s="1"/>
  <c r="AA65" i="11"/>
  <c r="AE65" i="11" s="1"/>
  <c r="AA64" i="11"/>
  <c r="AE64" i="11" s="1"/>
  <c r="AA63" i="11"/>
  <c r="AE63" i="11" s="1"/>
  <c r="AA62" i="11"/>
  <c r="AE62" i="11" s="1"/>
  <c r="AA61" i="11"/>
  <c r="AE61" i="11" s="1"/>
  <c r="AA60" i="11"/>
  <c r="AE60" i="11" s="1"/>
  <c r="AA59" i="11"/>
  <c r="AE59" i="11" s="1"/>
  <c r="AA58" i="11"/>
  <c r="AE58" i="11" s="1"/>
  <c r="AA57" i="11"/>
  <c r="AE57" i="11" s="1"/>
  <c r="AA56" i="11"/>
  <c r="AE56" i="11" s="1"/>
  <c r="AA55" i="11"/>
  <c r="AE55" i="11" s="1"/>
  <c r="AA54" i="11"/>
  <c r="AE54" i="11" s="1"/>
  <c r="AA53" i="11"/>
  <c r="AE53" i="11" s="1"/>
  <c r="AA52" i="11"/>
  <c r="AE52" i="11" s="1"/>
  <c r="AA51" i="11"/>
  <c r="AE51" i="11" s="1"/>
  <c r="AA50" i="11"/>
  <c r="AE50" i="11" s="1"/>
  <c r="AA49" i="11"/>
  <c r="AE49" i="11" s="1"/>
  <c r="AA48" i="11"/>
  <c r="AE48" i="11" s="1"/>
  <c r="AA47" i="11"/>
  <c r="AE47" i="11" s="1"/>
  <c r="AA46" i="11"/>
  <c r="AE46" i="11" s="1"/>
  <c r="AA45" i="11"/>
  <c r="AE45" i="11" s="1"/>
  <c r="AA44" i="11"/>
  <c r="AE44" i="11" s="1"/>
  <c r="AA43" i="11"/>
  <c r="AE43" i="11" s="1"/>
  <c r="AA42" i="11"/>
  <c r="AE42" i="11" s="1"/>
  <c r="AA41" i="11"/>
  <c r="AE41" i="11" s="1"/>
  <c r="AA40" i="11"/>
  <c r="AE40" i="11" s="1"/>
  <c r="AA39" i="11"/>
  <c r="AE39" i="11" s="1"/>
  <c r="AA38" i="11"/>
  <c r="AE38" i="11" s="1"/>
  <c r="AA37" i="11"/>
  <c r="AE37" i="11" s="1"/>
  <c r="AA36" i="11"/>
  <c r="AE36" i="11" s="1"/>
  <c r="AA35" i="11"/>
  <c r="AE35" i="11" s="1"/>
  <c r="AA34" i="11"/>
  <c r="AE34" i="11" s="1"/>
  <c r="AA33" i="11"/>
  <c r="AE33" i="11" s="1"/>
  <c r="AA32" i="11"/>
  <c r="AE32" i="11" s="1"/>
  <c r="AA31" i="11"/>
  <c r="AE31" i="11" s="1"/>
  <c r="AA30" i="11"/>
  <c r="AE30" i="11" s="1"/>
  <c r="AA29" i="11"/>
  <c r="AE29" i="11" s="1"/>
  <c r="AA28" i="11"/>
  <c r="AE28" i="11" s="1"/>
  <c r="AA27" i="11"/>
  <c r="AE27" i="11" s="1"/>
  <c r="AA26" i="11"/>
  <c r="AE26" i="11" s="1"/>
  <c r="AA25" i="11"/>
  <c r="AE25" i="11" s="1"/>
  <c r="AA24" i="11"/>
  <c r="AE24" i="11" s="1"/>
  <c r="AA23" i="11"/>
  <c r="AE23" i="11" s="1"/>
  <c r="AA22" i="11"/>
  <c r="AE22" i="11" s="1"/>
  <c r="AA21" i="11"/>
  <c r="AE21" i="11" s="1"/>
  <c r="AA20" i="11"/>
  <c r="AE20" i="11" s="1"/>
  <c r="AA19" i="11"/>
  <c r="AE19" i="11" s="1"/>
  <c r="AA18" i="11"/>
  <c r="AA16" i="11"/>
  <c r="AE16" i="11" s="1"/>
  <c r="AA15" i="11"/>
  <c r="AE15" i="11" s="1"/>
  <c r="AA17" i="11" l="1"/>
  <c r="AE17" i="11" s="1"/>
  <c r="Z7" i="11"/>
  <c r="Z8" i="11"/>
  <c r="Z5" i="11"/>
  <c r="AE18" i="11"/>
  <c r="AA8" i="11"/>
  <c r="Z89" i="11"/>
  <c r="Z91" i="11"/>
  <c r="Z92" i="11"/>
  <c r="AA5" i="11" l="1"/>
  <c r="AE7" i="11"/>
  <c r="AE91" i="11"/>
  <c r="AA91" i="11"/>
  <c r="AA7" i="11"/>
  <c r="AE8" i="11"/>
  <c r="AE5" i="11"/>
  <c r="AA92" i="11"/>
  <c r="AA89" i="11"/>
  <c r="AE92" i="11" l="1"/>
  <c r="AE89" i="11"/>
  <c r="E1" i="10" l="1"/>
  <c r="B1" i="10"/>
  <c r="E13" i="10"/>
  <c r="E26" i="10"/>
  <c r="I113" i="9"/>
  <c r="D26" i="1" l="1"/>
  <c r="D25" i="1"/>
  <c r="C27" i="1"/>
  <c r="B27" i="1"/>
  <c r="D18" i="1"/>
  <c r="D27" i="1" l="1"/>
  <c r="Z110" i="6" l="1"/>
  <c r="Z74" i="6"/>
  <c r="Z73" i="6"/>
  <c r="Z72" i="6"/>
  <c r="Z71" i="6"/>
  <c r="Z70" i="6"/>
  <c r="Z69" i="6"/>
  <c r="Z68" i="6"/>
  <c r="Z67" i="6"/>
  <c r="Z66" i="6"/>
  <c r="Z65" i="6"/>
  <c r="Z64" i="6"/>
  <c r="Z63" i="6"/>
  <c r="Z62" i="6"/>
  <c r="Z61" i="6"/>
  <c r="Z60" i="6"/>
  <c r="Z59" i="6"/>
  <c r="Z58" i="6"/>
  <c r="Z57" i="6"/>
  <c r="Z56" i="6"/>
  <c r="Z55" i="6"/>
  <c r="Z54" i="6"/>
  <c r="Z53" i="6"/>
  <c r="Z52" i="6"/>
  <c r="Z51" i="6"/>
  <c r="Z50" i="6"/>
  <c r="Z49" i="6"/>
  <c r="Z48" i="6"/>
  <c r="Z47" i="6"/>
  <c r="Z46" i="6"/>
  <c r="Z45" i="6"/>
  <c r="Z44" i="6"/>
  <c r="Z43" i="6"/>
  <c r="Z42" i="6"/>
  <c r="Z41" i="6"/>
  <c r="Z40" i="6"/>
  <c r="Z39" i="6"/>
  <c r="Z38" i="6"/>
  <c r="Z37" i="6"/>
  <c r="Z36" i="6"/>
  <c r="Z35" i="6"/>
  <c r="Z34" i="6"/>
  <c r="Z33" i="6"/>
  <c r="Z32" i="6"/>
  <c r="Z31" i="6"/>
  <c r="Z30" i="6"/>
  <c r="Z29" i="6"/>
  <c r="Z28" i="6"/>
  <c r="Z27" i="6"/>
  <c r="Z26" i="6"/>
  <c r="Z25" i="6"/>
  <c r="Z24" i="6"/>
  <c r="Z23" i="6"/>
  <c r="B1" i="6" l="1"/>
  <c r="B1" i="7"/>
  <c r="B1" i="1"/>
  <c r="B1" i="9"/>
  <c r="D1" i="1" l="1"/>
  <c r="G9" i="7" l="1"/>
  <c r="Z1" i="6"/>
  <c r="G1" i="7"/>
  <c r="F1" i="2"/>
  <c r="I1" i="9"/>
  <c r="W86" i="5" l="1"/>
  <c r="V86" i="5"/>
  <c r="U86" i="5"/>
  <c r="T86" i="5"/>
  <c r="Q86" i="5"/>
  <c r="P86" i="5"/>
  <c r="O86" i="5"/>
  <c r="N86" i="5"/>
  <c r="W85" i="5"/>
  <c r="V85" i="5"/>
  <c r="U85" i="5"/>
  <c r="T85" i="5"/>
  <c r="Q85" i="5"/>
  <c r="P85" i="5"/>
  <c r="O85" i="5"/>
  <c r="N85" i="5"/>
  <c r="R85" i="5" s="1"/>
  <c r="W84" i="5"/>
  <c r="V84" i="5"/>
  <c r="U84" i="5"/>
  <c r="T84" i="5"/>
  <c r="X84" i="5" s="1"/>
  <c r="Q84" i="5"/>
  <c r="P84" i="5"/>
  <c r="O84" i="5"/>
  <c r="N84" i="5"/>
  <c r="W83" i="5"/>
  <c r="V83" i="5"/>
  <c r="U83" i="5"/>
  <c r="T83" i="5"/>
  <c r="X83" i="5" s="1"/>
  <c r="Q83" i="5"/>
  <c r="P83" i="5"/>
  <c r="O83" i="5"/>
  <c r="N83" i="5"/>
  <c r="R83" i="5" s="1"/>
  <c r="W82" i="5"/>
  <c r="V82" i="5"/>
  <c r="U82" i="5"/>
  <c r="T82" i="5"/>
  <c r="Q82" i="5"/>
  <c r="P82" i="5"/>
  <c r="O82" i="5"/>
  <c r="N82" i="5"/>
  <c r="R82" i="5" s="1"/>
  <c r="W81" i="5"/>
  <c r="V81" i="5"/>
  <c r="U81" i="5"/>
  <c r="T81" i="5"/>
  <c r="X81" i="5" s="1"/>
  <c r="Q81" i="5"/>
  <c r="P81" i="5"/>
  <c r="O81" i="5"/>
  <c r="N81" i="5"/>
  <c r="W80" i="5"/>
  <c r="V80" i="5"/>
  <c r="U80" i="5"/>
  <c r="T80" i="5"/>
  <c r="X80" i="5" s="1"/>
  <c r="Q80" i="5"/>
  <c r="P80" i="5"/>
  <c r="O80" i="5"/>
  <c r="N80" i="5"/>
  <c r="R80" i="5" s="1"/>
  <c r="W79" i="5"/>
  <c r="V79" i="5"/>
  <c r="U79" i="5"/>
  <c r="T79" i="5"/>
  <c r="Q79" i="5"/>
  <c r="P79" i="5"/>
  <c r="O79" i="5"/>
  <c r="N79" i="5"/>
  <c r="R79" i="5" s="1"/>
  <c r="W78" i="5"/>
  <c r="V78" i="5"/>
  <c r="U78" i="5"/>
  <c r="T78" i="5"/>
  <c r="X78" i="5" s="1"/>
  <c r="Q78" i="5"/>
  <c r="P78" i="5"/>
  <c r="O78" i="5"/>
  <c r="N78" i="5"/>
  <c r="W77" i="5"/>
  <c r="V77" i="5"/>
  <c r="U77" i="5"/>
  <c r="T77" i="5"/>
  <c r="X77" i="5" s="1"/>
  <c r="Q77" i="5"/>
  <c r="P77" i="5"/>
  <c r="O77" i="5"/>
  <c r="N77" i="5"/>
  <c r="R77" i="5" s="1"/>
  <c r="W76" i="5"/>
  <c r="V76" i="5"/>
  <c r="U76" i="5"/>
  <c r="T76" i="5"/>
  <c r="Q76" i="5"/>
  <c r="P76" i="5"/>
  <c r="O76" i="5"/>
  <c r="N76" i="5"/>
  <c r="R76" i="5" s="1"/>
  <c r="W75" i="5"/>
  <c r="V75" i="5"/>
  <c r="U75" i="5"/>
  <c r="T75" i="5"/>
  <c r="X75" i="5" s="1"/>
  <c r="Q75" i="5"/>
  <c r="P75" i="5"/>
  <c r="O75" i="5"/>
  <c r="N75" i="5"/>
  <c r="W74" i="5"/>
  <c r="V74" i="5"/>
  <c r="U74" i="5"/>
  <c r="T74" i="5"/>
  <c r="X74" i="5" s="1"/>
  <c r="Q74" i="5"/>
  <c r="P74" i="5"/>
  <c r="O74" i="5"/>
  <c r="N74" i="5"/>
  <c r="R74" i="5" s="1"/>
  <c r="W73" i="5"/>
  <c r="V73" i="5"/>
  <c r="U73" i="5"/>
  <c r="T73" i="5"/>
  <c r="Q73" i="5"/>
  <c r="P73" i="5"/>
  <c r="O73" i="5"/>
  <c r="N73" i="5"/>
  <c r="R73" i="5" s="1"/>
  <c r="W72" i="5"/>
  <c r="V72" i="5"/>
  <c r="U72" i="5"/>
  <c r="T72" i="5"/>
  <c r="X72" i="5" s="1"/>
  <c r="Q72" i="5"/>
  <c r="P72" i="5"/>
  <c r="O72" i="5"/>
  <c r="N72" i="5"/>
  <c r="W57" i="5"/>
  <c r="V57" i="5"/>
  <c r="U57" i="5"/>
  <c r="T57" i="5"/>
  <c r="X57" i="5" s="1"/>
  <c r="Q57" i="5"/>
  <c r="P57" i="5"/>
  <c r="O57" i="5"/>
  <c r="N57" i="5"/>
  <c r="R57" i="5" s="1"/>
  <c r="W56" i="5"/>
  <c r="V56" i="5"/>
  <c r="U56" i="5"/>
  <c r="T56" i="5"/>
  <c r="Q56" i="5"/>
  <c r="P56" i="5"/>
  <c r="O56" i="5"/>
  <c r="N56" i="5"/>
  <c r="R56" i="5" s="1"/>
  <c r="W55" i="5"/>
  <c r="V55" i="5"/>
  <c r="U55" i="5"/>
  <c r="T55" i="5"/>
  <c r="X55" i="5" s="1"/>
  <c r="Q55" i="5"/>
  <c r="P55" i="5"/>
  <c r="O55" i="5"/>
  <c r="N55" i="5"/>
  <c r="W54" i="5"/>
  <c r="V54" i="5"/>
  <c r="U54" i="5"/>
  <c r="T54" i="5"/>
  <c r="X54" i="5" s="1"/>
  <c r="Q54" i="5"/>
  <c r="P54" i="5"/>
  <c r="O54" i="5"/>
  <c r="N54" i="5"/>
  <c r="R54" i="5" s="1"/>
  <c r="W53" i="5"/>
  <c r="V53" i="5"/>
  <c r="U53" i="5"/>
  <c r="T53" i="5"/>
  <c r="Q53" i="5"/>
  <c r="P53" i="5"/>
  <c r="O53" i="5"/>
  <c r="N53" i="5"/>
  <c r="R53" i="5" s="1"/>
  <c r="W52" i="5"/>
  <c r="V52" i="5"/>
  <c r="U52" i="5"/>
  <c r="T52" i="5"/>
  <c r="X52" i="5" s="1"/>
  <c r="Q52" i="5"/>
  <c r="P52" i="5"/>
  <c r="O52" i="5"/>
  <c r="N52" i="5"/>
  <c r="W51" i="5"/>
  <c r="V51" i="5"/>
  <c r="U51" i="5"/>
  <c r="T51" i="5"/>
  <c r="X51" i="5" s="1"/>
  <c r="Q51" i="5"/>
  <c r="P51" i="5"/>
  <c r="O51" i="5"/>
  <c r="N51" i="5"/>
  <c r="R51" i="5" s="1"/>
  <c r="W50" i="5"/>
  <c r="V50" i="5"/>
  <c r="U50" i="5"/>
  <c r="T50" i="5"/>
  <c r="Q50" i="5"/>
  <c r="P50" i="5"/>
  <c r="O50" i="5"/>
  <c r="N50" i="5"/>
  <c r="R50" i="5" s="1"/>
  <c r="W49" i="5"/>
  <c r="V49" i="5"/>
  <c r="U49" i="5"/>
  <c r="T49" i="5"/>
  <c r="X49" i="5" s="1"/>
  <c r="Q49" i="5"/>
  <c r="P49" i="5"/>
  <c r="O49" i="5"/>
  <c r="N49" i="5"/>
  <c r="W48" i="5"/>
  <c r="V48" i="5"/>
  <c r="U48" i="5"/>
  <c r="T48" i="5"/>
  <c r="X48" i="5" s="1"/>
  <c r="Q48" i="5"/>
  <c r="P48" i="5"/>
  <c r="O48" i="5"/>
  <c r="N48" i="5"/>
  <c r="R48" i="5" s="1"/>
  <c r="W47" i="5"/>
  <c r="V47" i="5"/>
  <c r="U47" i="5"/>
  <c r="T47" i="5"/>
  <c r="Q47" i="5"/>
  <c r="P47" i="5"/>
  <c r="O47" i="5"/>
  <c r="N47" i="5"/>
  <c r="R47" i="5" s="1"/>
  <c r="W46" i="5"/>
  <c r="V46" i="5"/>
  <c r="U46" i="5"/>
  <c r="T46" i="5"/>
  <c r="X46" i="5" s="1"/>
  <c r="Q46" i="5"/>
  <c r="P46" i="5"/>
  <c r="O46" i="5"/>
  <c r="N46" i="5"/>
  <c r="W45" i="5"/>
  <c r="V45" i="5"/>
  <c r="U45" i="5"/>
  <c r="T45" i="5"/>
  <c r="Q45" i="5"/>
  <c r="P45" i="5"/>
  <c r="O45" i="5"/>
  <c r="N45" i="5"/>
  <c r="R45" i="5" s="1"/>
  <c r="W44" i="5"/>
  <c r="V44" i="5"/>
  <c r="U44" i="5"/>
  <c r="T44" i="5"/>
  <c r="Q44" i="5"/>
  <c r="P44" i="5"/>
  <c r="O44" i="5"/>
  <c r="N44" i="5"/>
  <c r="W43" i="5"/>
  <c r="V43" i="5"/>
  <c r="U43" i="5"/>
  <c r="T43" i="5"/>
  <c r="X43" i="5" s="1"/>
  <c r="Q43" i="5"/>
  <c r="P43" i="5"/>
  <c r="O43" i="5"/>
  <c r="N43" i="5"/>
  <c r="W42" i="5"/>
  <c r="V42" i="5"/>
  <c r="U42" i="5"/>
  <c r="T42" i="5"/>
  <c r="X42" i="5" s="1"/>
  <c r="Q42" i="5"/>
  <c r="P42" i="5"/>
  <c r="O42" i="5"/>
  <c r="N42" i="5"/>
  <c r="R42" i="5" s="1"/>
  <c r="W41" i="5"/>
  <c r="V41" i="5"/>
  <c r="U41" i="5"/>
  <c r="T41" i="5"/>
  <c r="Q41" i="5"/>
  <c r="P41" i="5"/>
  <c r="O41" i="5"/>
  <c r="N41" i="5"/>
  <c r="R41" i="5" s="1"/>
  <c r="W40" i="5"/>
  <c r="V40" i="5"/>
  <c r="U40" i="5"/>
  <c r="T40" i="5"/>
  <c r="X40" i="5" s="1"/>
  <c r="Q40" i="5"/>
  <c r="P40" i="5"/>
  <c r="O40" i="5"/>
  <c r="N40" i="5"/>
  <c r="W39" i="5"/>
  <c r="V39" i="5"/>
  <c r="U39" i="5"/>
  <c r="T39" i="5"/>
  <c r="X39" i="5" s="1"/>
  <c r="Q39" i="5"/>
  <c r="P39" i="5"/>
  <c r="O39" i="5"/>
  <c r="N39" i="5"/>
  <c r="R39" i="5" s="1"/>
  <c r="W38" i="5"/>
  <c r="V38" i="5"/>
  <c r="U38" i="5"/>
  <c r="T38" i="5"/>
  <c r="Q38" i="5"/>
  <c r="P38" i="5"/>
  <c r="O38" i="5"/>
  <c r="N38" i="5"/>
  <c r="R38" i="5" s="1"/>
  <c r="W37" i="5"/>
  <c r="V37" i="5"/>
  <c r="U37" i="5"/>
  <c r="T37" i="5"/>
  <c r="X37" i="5" s="1"/>
  <c r="Q37" i="5"/>
  <c r="P37" i="5"/>
  <c r="O37" i="5"/>
  <c r="N37" i="5"/>
  <c r="W36" i="5"/>
  <c r="V36" i="5"/>
  <c r="U36" i="5"/>
  <c r="T36" i="5"/>
  <c r="X36" i="5" s="1"/>
  <c r="Q36" i="5"/>
  <c r="P36" i="5"/>
  <c r="O36" i="5"/>
  <c r="N36" i="5"/>
  <c r="R36" i="5" s="1"/>
  <c r="W35" i="5"/>
  <c r="V35" i="5"/>
  <c r="U35" i="5"/>
  <c r="T35" i="5"/>
  <c r="Q35" i="5"/>
  <c r="P35" i="5"/>
  <c r="O35" i="5"/>
  <c r="N35" i="5"/>
  <c r="R35" i="5" s="1"/>
  <c r="W34" i="5"/>
  <c r="V34" i="5"/>
  <c r="U34" i="5"/>
  <c r="T34" i="5"/>
  <c r="X34" i="5" s="1"/>
  <c r="Q34" i="5"/>
  <c r="P34" i="5"/>
  <c r="O34" i="5"/>
  <c r="N34" i="5"/>
  <c r="W33" i="5"/>
  <c r="V33" i="5"/>
  <c r="U33" i="5"/>
  <c r="T33" i="5"/>
  <c r="X33" i="5" s="1"/>
  <c r="Q33" i="5"/>
  <c r="P33" i="5"/>
  <c r="O33" i="5"/>
  <c r="N33" i="5"/>
  <c r="R33" i="5" s="1"/>
  <c r="W32" i="5"/>
  <c r="V32" i="5"/>
  <c r="U32" i="5"/>
  <c r="T32" i="5"/>
  <c r="Q32" i="5"/>
  <c r="P32" i="5"/>
  <c r="O32" i="5"/>
  <c r="N32" i="5"/>
  <c r="R32" i="5" s="1"/>
  <c r="W31" i="5"/>
  <c r="V31" i="5"/>
  <c r="U31" i="5"/>
  <c r="T31" i="5"/>
  <c r="X31" i="5" s="1"/>
  <c r="Q31" i="5"/>
  <c r="P31" i="5"/>
  <c r="O31" i="5"/>
  <c r="N31" i="5"/>
  <c r="W30" i="5"/>
  <c r="V30" i="5"/>
  <c r="U30" i="5"/>
  <c r="T30" i="5"/>
  <c r="Q30" i="5"/>
  <c r="P30" i="5"/>
  <c r="O30" i="5"/>
  <c r="N30" i="5"/>
  <c r="R30" i="5" s="1"/>
  <c r="W29" i="5"/>
  <c r="V29" i="5"/>
  <c r="U29" i="5"/>
  <c r="T29" i="5"/>
  <c r="Q29" i="5"/>
  <c r="P29" i="5"/>
  <c r="O29" i="5"/>
  <c r="N29" i="5"/>
  <c r="R29" i="5" s="1"/>
  <c r="W28" i="5"/>
  <c r="V28" i="5"/>
  <c r="U28" i="5"/>
  <c r="T28" i="5"/>
  <c r="X28" i="5" s="1"/>
  <c r="Q28" i="5"/>
  <c r="P28" i="5"/>
  <c r="O28" i="5"/>
  <c r="N28" i="5"/>
  <c r="W27" i="5"/>
  <c r="V27" i="5"/>
  <c r="U27" i="5"/>
  <c r="T27" i="5"/>
  <c r="X27" i="5" s="1"/>
  <c r="Q27" i="5"/>
  <c r="P27" i="5"/>
  <c r="O27" i="5"/>
  <c r="N27" i="5"/>
  <c r="R27" i="5" s="1"/>
  <c r="R44" i="5" l="1"/>
  <c r="X45" i="5"/>
  <c r="R28" i="5"/>
  <c r="X29" i="5"/>
  <c r="R31" i="5"/>
  <c r="X32" i="5"/>
  <c r="R34" i="5"/>
  <c r="X35" i="5"/>
  <c r="R37" i="5"/>
  <c r="R40" i="5"/>
  <c r="X41" i="5"/>
  <c r="R43" i="5"/>
  <c r="X44" i="5"/>
  <c r="R46" i="5"/>
  <c r="X47" i="5"/>
  <c r="R49" i="5"/>
  <c r="X50" i="5"/>
  <c r="R52" i="5"/>
  <c r="X53" i="5"/>
  <c r="R55" i="5"/>
  <c r="X56" i="5"/>
  <c r="R72" i="5"/>
  <c r="X73" i="5"/>
  <c r="R75" i="5"/>
  <c r="X76" i="5"/>
  <c r="R78" i="5"/>
  <c r="X79" i="5"/>
  <c r="R81" i="5"/>
  <c r="X82" i="5"/>
  <c r="R84" i="5"/>
  <c r="X85" i="5"/>
  <c r="X86" i="5"/>
  <c r="R86" i="5"/>
  <c r="X30" i="5"/>
  <c r="X38" i="5"/>
  <c r="F86" i="5"/>
  <c r="H86" i="5" s="1"/>
  <c r="F85" i="5"/>
  <c r="H85" i="5" s="1"/>
  <c r="F84" i="5"/>
  <c r="H84" i="5" s="1"/>
  <c r="F83" i="5"/>
  <c r="H83" i="5" s="1"/>
  <c r="F82" i="5"/>
  <c r="H82" i="5" s="1"/>
  <c r="F81" i="5"/>
  <c r="H81" i="5" s="1"/>
  <c r="F80" i="5"/>
  <c r="H80" i="5" s="1"/>
  <c r="F79" i="5"/>
  <c r="H79" i="5" s="1"/>
  <c r="F78" i="5"/>
  <c r="H78" i="5" s="1"/>
  <c r="F77" i="5"/>
  <c r="H77" i="5" s="1"/>
  <c r="F76" i="5"/>
  <c r="H76" i="5" s="1"/>
  <c r="F75" i="5"/>
  <c r="H75" i="5" s="1"/>
  <c r="F74" i="5"/>
  <c r="H74" i="5" s="1"/>
  <c r="F73" i="5"/>
  <c r="H73" i="5" s="1"/>
  <c r="F72" i="5"/>
  <c r="H72" i="5" s="1"/>
  <c r="F57" i="5"/>
  <c r="H57" i="5" s="1"/>
  <c r="F56" i="5"/>
  <c r="H56" i="5" s="1"/>
  <c r="F55" i="5"/>
  <c r="H55" i="5" s="1"/>
  <c r="F54" i="5"/>
  <c r="H54" i="5" s="1"/>
  <c r="F53" i="5"/>
  <c r="H53" i="5" s="1"/>
  <c r="F52" i="5"/>
  <c r="H52" i="5" s="1"/>
  <c r="F51" i="5"/>
  <c r="H51" i="5" s="1"/>
  <c r="F50" i="5"/>
  <c r="H50" i="5" s="1"/>
  <c r="F49" i="5"/>
  <c r="H49" i="5" s="1"/>
  <c r="F48" i="5"/>
  <c r="H48" i="5" s="1"/>
  <c r="F47" i="5"/>
  <c r="H47" i="5" s="1"/>
  <c r="F46" i="5"/>
  <c r="H46" i="5" s="1"/>
  <c r="F45" i="5"/>
  <c r="H45" i="5" s="1"/>
  <c r="F44" i="5"/>
  <c r="H44" i="5" s="1"/>
  <c r="F43" i="5"/>
  <c r="H43" i="5" s="1"/>
  <c r="F42" i="5"/>
  <c r="H42" i="5" s="1"/>
  <c r="F41" i="5"/>
  <c r="H41" i="5" s="1"/>
  <c r="F40" i="5"/>
  <c r="H40" i="5" s="1"/>
  <c r="F39" i="5"/>
  <c r="H39" i="5" s="1"/>
  <c r="F38" i="5"/>
  <c r="H38" i="5" s="1"/>
  <c r="F37" i="5"/>
  <c r="H37" i="5" s="1"/>
  <c r="F36" i="5"/>
  <c r="H36" i="5" s="1"/>
  <c r="F35" i="5"/>
  <c r="H35" i="5" s="1"/>
  <c r="F34" i="5"/>
  <c r="H34" i="5" s="1"/>
  <c r="F33" i="5"/>
  <c r="H33" i="5" s="1"/>
  <c r="F32" i="5"/>
  <c r="H32" i="5" s="1"/>
  <c r="F31" i="5"/>
  <c r="H31" i="5" s="1"/>
  <c r="F30" i="5"/>
  <c r="H30" i="5" s="1"/>
  <c r="F29" i="5"/>
  <c r="H29" i="5" s="1"/>
  <c r="F28" i="5"/>
  <c r="H28" i="5" s="1"/>
  <c r="F27" i="5"/>
  <c r="H27" i="5" s="1"/>
  <c r="B1" i="2" l="1"/>
  <c r="C14" i="2" s="1"/>
  <c r="D9" i="1"/>
  <c r="C7" i="2" l="1"/>
  <c r="W103" i="5"/>
  <c r="V103" i="5"/>
  <c r="U103" i="5"/>
  <c r="T103" i="5"/>
  <c r="W102" i="5"/>
  <c r="V102" i="5"/>
  <c r="U102" i="5"/>
  <c r="T102" i="5"/>
  <c r="W101" i="5"/>
  <c r="V101" i="5"/>
  <c r="U101" i="5"/>
  <c r="T101" i="5"/>
  <c r="W100" i="5"/>
  <c r="V100" i="5"/>
  <c r="U100" i="5"/>
  <c r="T100" i="5"/>
  <c r="W99" i="5"/>
  <c r="V99" i="5"/>
  <c r="U99" i="5"/>
  <c r="T99" i="5"/>
  <c r="W98" i="5"/>
  <c r="V98" i="5"/>
  <c r="U98" i="5"/>
  <c r="T98" i="5"/>
  <c r="W97" i="5"/>
  <c r="V97" i="5"/>
  <c r="U97" i="5"/>
  <c r="T97" i="5"/>
  <c r="W96" i="5"/>
  <c r="V96" i="5"/>
  <c r="U96" i="5"/>
  <c r="T96" i="5"/>
  <c r="W95" i="5"/>
  <c r="V95" i="5"/>
  <c r="U95" i="5"/>
  <c r="T95" i="5"/>
  <c r="W94" i="5"/>
  <c r="V94" i="5"/>
  <c r="U94" i="5"/>
  <c r="T94" i="5"/>
  <c r="W93" i="5"/>
  <c r="V93" i="5"/>
  <c r="U93" i="5"/>
  <c r="T93" i="5"/>
  <c r="W92" i="5"/>
  <c r="V92" i="5"/>
  <c r="U92" i="5"/>
  <c r="T92" i="5"/>
  <c r="W91" i="5"/>
  <c r="V91" i="5"/>
  <c r="U91" i="5"/>
  <c r="T91" i="5"/>
  <c r="W90" i="5"/>
  <c r="V90" i="5"/>
  <c r="U90" i="5"/>
  <c r="T90" i="5"/>
  <c r="W89" i="5"/>
  <c r="V89" i="5"/>
  <c r="U89" i="5"/>
  <c r="T89" i="5"/>
  <c r="W88" i="5"/>
  <c r="V88" i="5"/>
  <c r="U88" i="5"/>
  <c r="T88" i="5"/>
  <c r="W87" i="5"/>
  <c r="V87" i="5"/>
  <c r="U87" i="5"/>
  <c r="T87" i="5"/>
  <c r="W71" i="5"/>
  <c r="V71" i="5"/>
  <c r="U71" i="5"/>
  <c r="T71" i="5"/>
  <c r="W70" i="5"/>
  <c r="V70" i="5"/>
  <c r="U70" i="5"/>
  <c r="T70" i="5"/>
  <c r="W69" i="5"/>
  <c r="V69" i="5"/>
  <c r="U69" i="5"/>
  <c r="T69" i="5"/>
  <c r="W68" i="5"/>
  <c r="V68" i="5"/>
  <c r="U68" i="5"/>
  <c r="T68" i="5"/>
  <c r="W67" i="5"/>
  <c r="V67" i="5"/>
  <c r="U67" i="5"/>
  <c r="T67" i="5"/>
  <c r="W66" i="5"/>
  <c r="V66" i="5"/>
  <c r="U66" i="5"/>
  <c r="T66" i="5"/>
  <c r="W65" i="5"/>
  <c r="V65" i="5"/>
  <c r="U65" i="5"/>
  <c r="T65" i="5"/>
  <c r="W64" i="5"/>
  <c r="V64" i="5"/>
  <c r="U64" i="5"/>
  <c r="T64" i="5"/>
  <c r="W63" i="5"/>
  <c r="V63" i="5"/>
  <c r="U63" i="5"/>
  <c r="T63" i="5"/>
  <c r="W62" i="5"/>
  <c r="V62" i="5"/>
  <c r="U62" i="5"/>
  <c r="T62" i="5"/>
  <c r="W61" i="5"/>
  <c r="V61" i="5"/>
  <c r="U61" i="5"/>
  <c r="T61" i="5"/>
  <c r="W60" i="5"/>
  <c r="V60" i="5"/>
  <c r="U60" i="5"/>
  <c r="T60" i="5"/>
  <c r="W59" i="5"/>
  <c r="V59" i="5"/>
  <c r="U59" i="5"/>
  <c r="T59" i="5"/>
  <c r="W58" i="5"/>
  <c r="V58" i="5"/>
  <c r="U58" i="5"/>
  <c r="T58" i="5"/>
  <c r="W26" i="5"/>
  <c r="V26" i="5"/>
  <c r="U26" i="5"/>
  <c r="T26" i="5"/>
  <c r="W25" i="5"/>
  <c r="V25" i="5"/>
  <c r="U25" i="5"/>
  <c r="T25" i="5"/>
  <c r="W24" i="5"/>
  <c r="V24" i="5"/>
  <c r="U24" i="5"/>
  <c r="T24" i="5"/>
  <c r="W23" i="5"/>
  <c r="V23" i="5"/>
  <c r="U23" i="5"/>
  <c r="T23" i="5"/>
  <c r="W22" i="5"/>
  <c r="V22" i="5"/>
  <c r="U22" i="5"/>
  <c r="T22" i="5"/>
  <c r="W21" i="5"/>
  <c r="V21" i="5"/>
  <c r="U21" i="5"/>
  <c r="T21" i="5"/>
  <c r="W20" i="5"/>
  <c r="V20" i="5"/>
  <c r="U20" i="5"/>
  <c r="T20" i="5"/>
  <c r="W19" i="5"/>
  <c r="V19" i="5"/>
  <c r="U19" i="5"/>
  <c r="T19" i="5"/>
  <c r="W18" i="5"/>
  <c r="V18" i="5"/>
  <c r="U18" i="5"/>
  <c r="T18" i="5"/>
  <c r="W17" i="5"/>
  <c r="V17" i="5"/>
  <c r="U17" i="5"/>
  <c r="T17" i="5"/>
  <c r="W16" i="5"/>
  <c r="V16" i="5"/>
  <c r="U16" i="5"/>
  <c r="T16" i="5"/>
  <c r="W15" i="5"/>
  <c r="V15" i="5"/>
  <c r="U15" i="5"/>
  <c r="T15" i="5"/>
  <c r="W14" i="5"/>
  <c r="V14" i="5"/>
  <c r="U14" i="5"/>
  <c r="T14" i="5"/>
  <c r="W13" i="5"/>
  <c r="V13" i="5"/>
  <c r="U13" i="5"/>
  <c r="T13" i="5"/>
  <c r="W12" i="5"/>
  <c r="V12" i="5"/>
  <c r="U12" i="5"/>
  <c r="T12" i="5"/>
  <c r="W11" i="5"/>
  <c r="V11" i="5"/>
  <c r="U11" i="5"/>
  <c r="T11" i="5"/>
  <c r="W10" i="5"/>
  <c r="V10" i="5"/>
  <c r="U10" i="5"/>
  <c r="T10" i="5"/>
  <c r="W9" i="5"/>
  <c r="V9" i="5"/>
  <c r="U9" i="5"/>
  <c r="T9" i="5"/>
  <c r="X9" i="5" s="1"/>
  <c r="W8" i="5"/>
  <c r="V8" i="5"/>
  <c r="U8" i="5"/>
  <c r="T8" i="5"/>
  <c r="W7" i="5"/>
  <c r="V7" i="5"/>
  <c r="U7" i="5"/>
  <c r="T7" i="5"/>
  <c r="Q103" i="5"/>
  <c r="P103" i="5"/>
  <c r="O103" i="5"/>
  <c r="N103" i="5"/>
  <c r="Q102" i="5"/>
  <c r="P102" i="5"/>
  <c r="O102" i="5"/>
  <c r="N102" i="5"/>
  <c r="Q101" i="5"/>
  <c r="P101" i="5"/>
  <c r="O101" i="5"/>
  <c r="N101" i="5"/>
  <c r="Q100" i="5"/>
  <c r="P100" i="5"/>
  <c r="O100" i="5"/>
  <c r="N100" i="5"/>
  <c r="Q99" i="5"/>
  <c r="P99" i="5"/>
  <c r="O99" i="5"/>
  <c r="N99" i="5"/>
  <c r="Q98" i="5"/>
  <c r="P98" i="5"/>
  <c r="O98" i="5"/>
  <c r="N98" i="5"/>
  <c r="Q97" i="5"/>
  <c r="P97" i="5"/>
  <c r="O97" i="5"/>
  <c r="N97" i="5"/>
  <c r="Q96" i="5"/>
  <c r="P96" i="5"/>
  <c r="O96" i="5"/>
  <c r="N96" i="5"/>
  <c r="Q95" i="5"/>
  <c r="P95" i="5"/>
  <c r="O95" i="5"/>
  <c r="N95" i="5"/>
  <c r="Q94" i="5"/>
  <c r="P94" i="5"/>
  <c r="O94" i="5"/>
  <c r="N94" i="5"/>
  <c r="Q93" i="5"/>
  <c r="P93" i="5"/>
  <c r="O93" i="5"/>
  <c r="N93" i="5"/>
  <c r="Q92" i="5"/>
  <c r="P92" i="5"/>
  <c r="O92" i="5"/>
  <c r="N92" i="5"/>
  <c r="Q91" i="5"/>
  <c r="P91" i="5"/>
  <c r="O91" i="5"/>
  <c r="N91" i="5"/>
  <c r="Q90" i="5"/>
  <c r="P90" i="5"/>
  <c r="O90" i="5"/>
  <c r="N90" i="5"/>
  <c r="Q89" i="5"/>
  <c r="P89" i="5"/>
  <c r="O89" i="5"/>
  <c r="N89" i="5"/>
  <c r="Q88" i="5"/>
  <c r="P88" i="5"/>
  <c r="O88" i="5"/>
  <c r="N88" i="5"/>
  <c r="Q87" i="5"/>
  <c r="P87" i="5"/>
  <c r="O87" i="5"/>
  <c r="N87" i="5"/>
  <c r="Q71" i="5"/>
  <c r="P71" i="5"/>
  <c r="O71" i="5"/>
  <c r="N71" i="5"/>
  <c r="Q70" i="5"/>
  <c r="P70" i="5"/>
  <c r="O70" i="5"/>
  <c r="N70" i="5"/>
  <c r="Q69" i="5"/>
  <c r="P69" i="5"/>
  <c r="O69" i="5"/>
  <c r="N69" i="5"/>
  <c r="Q68" i="5"/>
  <c r="P68" i="5"/>
  <c r="O68" i="5"/>
  <c r="N68" i="5"/>
  <c r="Q67" i="5"/>
  <c r="P67" i="5"/>
  <c r="O67" i="5"/>
  <c r="N67" i="5"/>
  <c r="Q66" i="5"/>
  <c r="P66" i="5"/>
  <c r="O66" i="5"/>
  <c r="N66" i="5"/>
  <c r="Q65" i="5"/>
  <c r="P65" i="5"/>
  <c r="O65" i="5"/>
  <c r="N65" i="5"/>
  <c r="Q64" i="5"/>
  <c r="P64" i="5"/>
  <c r="O64" i="5"/>
  <c r="N64" i="5"/>
  <c r="Q63" i="5"/>
  <c r="P63" i="5"/>
  <c r="O63" i="5"/>
  <c r="N63" i="5"/>
  <c r="Q62" i="5"/>
  <c r="P62" i="5"/>
  <c r="O62" i="5"/>
  <c r="N62" i="5"/>
  <c r="Q61" i="5"/>
  <c r="P61" i="5"/>
  <c r="O61" i="5"/>
  <c r="N61" i="5"/>
  <c r="Q60" i="5"/>
  <c r="P60" i="5"/>
  <c r="O60" i="5"/>
  <c r="N60" i="5"/>
  <c r="Q59" i="5"/>
  <c r="P59" i="5"/>
  <c r="O59" i="5"/>
  <c r="N59" i="5"/>
  <c r="Q58" i="5"/>
  <c r="P58" i="5"/>
  <c r="O58" i="5"/>
  <c r="N58" i="5"/>
  <c r="Q26" i="5"/>
  <c r="P26" i="5"/>
  <c r="O26" i="5"/>
  <c r="N26" i="5"/>
  <c r="Q25" i="5"/>
  <c r="P25" i="5"/>
  <c r="O25" i="5"/>
  <c r="N25" i="5"/>
  <c r="Q24" i="5"/>
  <c r="P24" i="5"/>
  <c r="O24" i="5"/>
  <c r="N24" i="5"/>
  <c r="Q23" i="5"/>
  <c r="P23" i="5"/>
  <c r="O23" i="5"/>
  <c r="N23" i="5"/>
  <c r="Q22" i="5"/>
  <c r="P22" i="5"/>
  <c r="O22" i="5"/>
  <c r="N22" i="5"/>
  <c r="Q21" i="5"/>
  <c r="P21" i="5"/>
  <c r="O21" i="5"/>
  <c r="N21" i="5"/>
  <c r="Q20" i="5"/>
  <c r="P20" i="5"/>
  <c r="O20" i="5"/>
  <c r="N20" i="5"/>
  <c r="Q19" i="5"/>
  <c r="P19" i="5"/>
  <c r="O19" i="5"/>
  <c r="N19" i="5"/>
  <c r="Q18" i="5"/>
  <c r="P18" i="5"/>
  <c r="O18" i="5"/>
  <c r="N18" i="5"/>
  <c r="Q17" i="5"/>
  <c r="P17" i="5"/>
  <c r="O17" i="5"/>
  <c r="N17" i="5"/>
  <c r="Q16" i="5"/>
  <c r="P16" i="5"/>
  <c r="O16" i="5"/>
  <c r="N16" i="5"/>
  <c r="Q15" i="5"/>
  <c r="P15" i="5"/>
  <c r="O15" i="5"/>
  <c r="N15" i="5"/>
  <c r="Q14" i="5"/>
  <c r="P14" i="5"/>
  <c r="O14" i="5"/>
  <c r="N14" i="5"/>
  <c r="Q13" i="5"/>
  <c r="P13" i="5"/>
  <c r="O13" i="5"/>
  <c r="N13" i="5"/>
  <c r="Q12" i="5"/>
  <c r="P12" i="5"/>
  <c r="O12" i="5"/>
  <c r="N12" i="5"/>
  <c r="Q11" i="5"/>
  <c r="P11" i="5"/>
  <c r="O11" i="5"/>
  <c r="N11" i="5"/>
  <c r="Q10" i="5"/>
  <c r="P10" i="5"/>
  <c r="O10" i="5"/>
  <c r="N10" i="5"/>
  <c r="Q9" i="5"/>
  <c r="P9" i="5"/>
  <c r="O9" i="5"/>
  <c r="N9" i="5"/>
  <c r="Q8" i="5"/>
  <c r="P8" i="5"/>
  <c r="O8" i="5"/>
  <c r="N8" i="5"/>
  <c r="Q7" i="5"/>
  <c r="P7" i="5"/>
  <c r="O7" i="5"/>
  <c r="N7" i="5"/>
  <c r="V4" i="5" l="1"/>
  <c r="W4" i="5"/>
  <c r="N4" i="5"/>
  <c r="O4" i="5"/>
  <c r="T4" i="5"/>
  <c r="P4" i="5"/>
  <c r="U4" i="5"/>
  <c r="Q4" i="5"/>
  <c r="R7" i="5"/>
  <c r="T109" i="5"/>
  <c r="R20" i="5"/>
  <c r="R21" i="5"/>
  <c r="R22" i="5"/>
  <c r="R23" i="5"/>
  <c r="R24" i="5"/>
  <c r="R25" i="5"/>
  <c r="R26" i="5"/>
  <c r="R58" i="5"/>
  <c r="R59" i="5"/>
  <c r="R60" i="5"/>
  <c r="R61" i="5"/>
  <c r="R62" i="5"/>
  <c r="R63" i="5"/>
  <c r="R64" i="5"/>
  <c r="R65" i="5"/>
  <c r="R66" i="5"/>
  <c r="R67" i="5"/>
  <c r="R68" i="5"/>
  <c r="R69" i="5"/>
  <c r="R70" i="5"/>
  <c r="R71" i="5"/>
  <c r="R87" i="5"/>
  <c r="R88" i="5"/>
  <c r="R89" i="5"/>
  <c r="R90" i="5"/>
  <c r="R91" i="5"/>
  <c r="R92" i="5"/>
  <c r="R93" i="5"/>
  <c r="R94" i="5"/>
  <c r="R95" i="5"/>
  <c r="R96" i="5"/>
  <c r="R97" i="5"/>
  <c r="R98" i="5"/>
  <c r="R99" i="5"/>
  <c r="R100" i="5"/>
  <c r="R101" i="5"/>
  <c r="R102" i="5"/>
  <c r="R103" i="5"/>
  <c r="X10" i="5"/>
  <c r="X11" i="5"/>
  <c r="X12" i="5"/>
  <c r="X14" i="5"/>
  <c r="X15" i="5"/>
  <c r="X16" i="5"/>
  <c r="X17" i="5"/>
  <c r="X18" i="5"/>
  <c r="X19" i="5"/>
  <c r="X20" i="5"/>
  <c r="X21" i="5"/>
  <c r="X22" i="5"/>
  <c r="X23" i="5"/>
  <c r="X24" i="5"/>
  <c r="X25" i="5"/>
  <c r="X26" i="5"/>
  <c r="X58" i="5"/>
  <c r="X59" i="5"/>
  <c r="X60" i="5"/>
  <c r="X61" i="5"/>
  <c r="X62" i="5"/>
  <c r="X63" i="5"/>
  <c r="X64" i="5"/>
  <c r="X65" i="5"/>
  <c r="X66" i="5"/>
  <c r="X67" i="5"/>
  <c r="X68" i="5"/>
  <c r="X69" i="5"/>
  <c r="X71" i="5"/>
  <c r="X87" i="5"/>
  <c r="X88" i="5"/>
  <c r="X89" i="5"/>
  <c r="X90" i="5"/>
  <c r="X91" i="5"/>
  <c r="X92" i="5"/>
  <c r="X93" i="5"/>
  <c r="X94" i="5"/>
  <c r="X95" i="5"/>
  <c r="X96" i="5"/>
  <c r="X97" i="5"/>
  <c r="X98" i="5"/>
  <c r="X99" i="5"/>
  <c r="X100" i="5"/>
  <c r="X101" i="5"/>
  <c r="X102" i="5"/>
  <c r="X103" i="5"/>
  <c r="U109" i="5"/>
  <c r="V109" i="5"/>
  <c r="X13" i="5"/>
  <c r="R8" i="5"/>
  <c r="R9" i="5"/>
  <c r="R10" i="5"/>
  <c r="R12" i="5"/>
  <c r="R13" i="5"/>
  <c r="R14" i="5"/>
  <c r="R15" i="5"/>
  <c r="R16" i="5"/>
  <c r="R17" i="5"/>
  <c r="R18" i="5"/>
  <c r="R19" i="5"/>
  <c r="N109" i="5"/>
  <c r="X70" i="5"/>
  <c r="O109" i="5"/>
  <c r="P109" i="5"/>
  <c r="X8" i="5"/>
  <c r="Q109" i="5"/>
  <c r="W109" i="5"/>
  <c r="X7" i="5"/>
  <c r="R11" i="5"/>
  <c r="O14" i="3" l="1"/>
  <c r="X4" i="5"/>
  <c r="R4" i="5"/>
  <c r="O7" i="3"/>
  <c r="R109" i="5"/>
  <c r="X109" i="5"/>
  <c r="B16" i="1"/>
  <c r="Y120" i="6"/>
  <c r="X120" i="6"/>
  <c r="W120" i="6"/>
  <c r="V120" i="6"/>
  <c r="S120" i="6"/>
  <c r="R120" i="6"/>
  <c r="Z109" i="6"/>
  <c r="Z108" i="6"/>
  <c r="Z107" i="6"/>
  <c r="Z106" i="6"/>
  <c r="Z105" i="6"/>
  <c r="Z104" i="6"/>
  <c r="Z103" i="6"/>
  <c r="Z102" i="6"/>
  <c r="Z101" i="6"/>
  <c r="Z100" i="6"/>
  <c r="Z99" i="6"/>
  <c r="Z98" i="6"/>
  <c r="Z97" i="6"/>
  <c r="Z96" i="6"/>
  <c r="Z95" i="6"/>
  <c r="Z94" i="6"/>
  <c r="Z93" i="6"/>
  <c r="Z92" i="6"/>
  <c r="Z91" i="6"/>
  <c r="Z90" i="6"/>
  <c r="Z89" i="6"/>
  <c r="Z88" i="6"/>
  <c r="Z87" i="6"/>
  <c r="Z86" i="6"/>
  <c r="Z85" i="6"/>
  <c r="Z84" i="6"/>
  <c r="Z83" i="6"/>
  <c r="Z82" i="6"/>
  <c r="Z81" i="6"/>
  <c r="Z80" i="6"/>
  <c r="Z79" i="6"/>
  <c r="Z78" i="6"/>
  <c r="Z77" i="6"/>
  <c r="Z76" i="6"/>
  <c r="Z75" i="6"/>
  <c r="Z22" i="6"/>
  <c r="Z21" i="6"/>
  <c r="Z20" i="6"/>
  <c r="Z19" i="6"/>
  <c r="Z18" i="6"/>
  <c r="Z17" i="6"/>
  <c r="Z16" i="6"/>
  <c r="Z15" i="6"/>
  <c r="Z14" i="6"/>
  <c r="Z13" i="6"/>
  <c r="Z12" i="6"/>
  <c r="Z11" i="6"/>
  <c r="Z10" i="6"/>
  <c r="Z9" i="6"/>
  <c r="D109" i="5" l="1"/>
  <c r="O2" i="3" s="1"/>
  <c r="E109" i="5"/>
  <c r="G109" i="5"/>
  <c r="J109" i="5"/>
  <c r="F102" i="5"/>
  <c r="H102" i="5" s="1"/>
  <c r="F101" i="5"/>
  <c r="H101" i="5" s="1"/>
  <c r="F100" i="5"/>
  <c r="H100" i="5" s="1"/>
  <c r="F99" i="5"/>
  <c r="H99" i="5" s="1"/>
  <c r="F98" i="5"/>
  <c r="H98" i="5" s="1"/>
  <c r="F97" i="5"/>
  <c r="H97" i="5" s="1"/>
  <c r="F96" i="5"/>
  <c r="H96" i="5" s="1"/>
  <c r="F95" i="5"/>
  <c r="H95" i="5" s="1"/>
  <c r="F94" i="5"/>
  <c r="H94" i="5" s="1"/>
  <c r="F93" i="5"/>
  <c r="H93" i="5" s="1"/>
  <c r="F92" i="5"/>
  <c r="H92" i="5" s="1"/>
  <c r="F91" i="5"/>
  <c r="H91" i="5" s="1"/>
  <c r="C16" i="1" l="1"/>
  <c r="B117" i="7"/>
  <c r="G58" i="7" l="1"/>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7" i="7" l="1"/>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10" i="7"/>
  <c r="G6" i="7" l="1"/>
  <c r="Q120" i="6"/>
  <c r="P120" i="6"/>
  <c r="O120" i="6"/>
  <c r="N120" i="6"/>
  <c r="M120" i="6"/>
  <c r="L120" i="6"/>
  <c r="K120" i="6"/>
  <c r="J120" i="6"/>
  <c r="I120" i="6"/>
  <c r="H120" i="6"/>
  <c r="G120" i="6"/>
  <c r="F120" i="6"/>
  <c r="E120" i="6"/>
  <c r="D120" i="6"/>
  <c r="C120" i="6"/>
  <c r="B120" i="6"/>
  <c r="F117" i="7"/>
  <c r="E117" i="7"/>
  <c r="D117" i="7"/>
  <c r="G117" i="7"/>
  <c r="O16" i="3" l="1"/>
  <c r="O9" i="3"/>
  <c r="O4" i="3"/>
  <c r="C17" i="1"/>
  <c r="B17" i="1"/>
  <c r="F103" i="5"/>
  <c r="F90" i="5"/>
  <c r="F89" i="5"/>
  <c r="F88" i="5"/>
  <c r="F87" i="5"/>
  <c r="F71" i="5"/>
  <c r="F70" i="5"/>
  <c r="F69" i="5"/>
  <c r="F68" i="5"/>
  <c r="F67" i="5"/>
  <c r="F66" i="5"/>
  <c r="F65" i="5"/>
  <c r="F64" i="5"/>
  <c r="F63" i="5"/>
  <c r="F62" i="5"/>
  <c r="F61" i="5"/>
  <c r="F60" i="5"/>
  <c r="F59" i="5"/>
  <c r="F58" i="5"/>
  <c r="F26" i="5"/>
  <c r="F25" i="5"/>
  <c r="F24" i="5"/>
  <c r="F23" i="5"/>
  <c r="F22" i="5"/>
  <c r="F21" i="5"/>
  <c r="F20" i="5"/>
  <c r="F19" i="5"/>
  <c r="F18" i="5"/>
  <c r="F17" i="5"/>
  <c r="F16" i="5"/>
  <c r="F15" i="5"/>
  <c r="F14" i="5"/>
  <c r="F13" i="5"/>
  <c r="F12" i="5"/>
  <c r="D17" i="1" l="1"/>
  <c r="B8" i="1"/>
  <c r="C8" i="1"/>
  <c r="D8" i="1" l="1"/>
  <c r="H90" i="5"/>
  <c r="H89" i="5"/>
  <c r="H88" i="5"/>
  <c r="H87" i="5"/>
  <c r="H71" i="5"/>
  <c r="H66" i="5"/>
  <c r="H65" i="5"/>
  <c r="H64" i="5"/>
  <c r="H63" i="5"/>
  <c r="F11" i="5"/>
  <c r="F10" i="5" l="1"/>
  <c r="F9" i="5"/>
  <c r="F8" i="5"/>
  <c r="F7" i="5"/>
  <c r="C5" i="2"/>
  <c r="F4" i="5" l="1"/>
  <c r="C9" i="2"/>
  <c r="F109" i="5"/>
  <c r="H103" i="5"/>
  <c r="H70" i="5"/>
  <c r="H69" i="5"/>
  <c r="H68" i="5"/>
  <c r="H67" i="5"/>
  <c r="H62" i="5"/>
  <c r="H61" i="5"/>
  <c r="H60" i="5"/>
  <c r="H59" i="5"/>
  <c r="H58" i="5"/>
  <c r="H26" i="5"/>
  <c r="H25" i="5"/>
  <c r="H24" i="5"/>
  <c r="H23" i="5"/>
  <c r="H22" i="5"/>
  <c r="H21" i="5"/>
  <c r="H20" i="5"/>
  <c r="H19" i="5"/>
  <c r="H18" i="5"/>
  <c r="H17" i="5"/>
  <c r="H16" i="5"/>
  <c r="H15" i="5"/>
  <c r="H14" i="5"/>
  <c r="H13" i="5"/>
  <c r="H12" i="5"/>
  <c r="H11" i="5"/>
  <c r="H10" i="5"/>
  <c r="H9" i="5"/>
  <c r="H8" i="5"/>
  <c r="H7" i="5"/>
  <c r="H4" i="5" l="1"/>
  <c r="C16" i="2"/>
  <c r="H109" i="5"/>
  <c r="C38" i="1"/>
  <c r="D12" i="2" s="1"/>
  <c r="D29" i="2" s="1"/>
  <c r="B38" i="1"/>
  <c r="D13" i="2" s="1"/>
  <c r="C29" i="2" s="1"/>
  <c r="D16" i="1"/>
  <c r="B15" i="1"/>
  <c r="C15" i="1"/>
  <c r="C19" i="1" l="1"/>
  <c r="B19" i="1"/>
  <c r="E29" i="2"/>
  <c r="B23" i="1"/>
  <c r="O15" i="3" s="1"/>
  <c r="C23" i="1"/>
  <c r="D38" i="1"/>
  <c r="D37" i="1"/>
  <c r="D36" i="1"/>
  <c r="D35" i="1"/>
  <c r="D30" i="1"/>
  <c r="D15" i="1"/>
  <c r="D14" i="1"/>
  <c r="D13" i="1"/>
  <c r="D12" i="1"/>
  <c r="D11" i="1"/>
  <c r="D10" i="1"/>
  <c r="D6" i="1"/>
  <c r="O3" i="3" l="1"/>
  <c r="O5" i="3" s="1"/>
  <c r="E9" i="2" s="1"/>
  <c r="C32" i="1"/>
  <c r="B32" i="1"/>
  <c r="D19" i="1"/>
  <c r="D23" i="1"/>
  <c r="D5" i="2" l="1"/>
  <c r="D6" i="2" s="1"/>
  <c r="D7" i="2" s="1"/>
  <c r="O8" i="3"/>
  <c r="O17" i="3"/>
  <c r="O18" i="3" s="1"/>
  <c r="D11" i="2" s="1"/>
  <c r="O10" i="3"/>
  <c r="D32" i="1"/>
  <c r="C40" i="1"/>
  <c r="B40" i="1"/>
  <c r="O11" i="3" l="1"/>
  <c r="O19" i="3" s="1"/>
  <c r="D9" i="2"/>
  <c r="E5" i="2"/>
  <c r="D40" i="1"/>
  <c r="F5" i="2"/>
  <c r="D10" i="2" l="1"/>
  <c r="E7" i="2"/>
  <c r="E6" i="2"/>
  <c r="D23" i="2"/>
  <c r="E23" i="2" s="1"/>
  <c r="I54" i="5"/>
  <c r="I38" i="5"/>
  <c r="I75" i="5"/>
  <c r="I37" i="5"/>
  <c r="I33" i="5"/>
  <c r="I49" i="5"/>
  <c r="I79" i="5"/>
  <c r="I45" i="5"/>
  <c r="I39" i="5"/>
  <c r="I53" i="5"/>
  <c r="I83" i="5"/>
  <c r="I77" i="5"/>
  <c r="I43" i="5"/>
  <c r="I78" i="5"/>
  <c r="I48" i="5"/>
  <c r="I36" i="5"/>
  <c r="I52" i="5"/>
  <c r="I82" i="5"/>
  <c r="I57" i="5"/>
  <c r="I42" i="5"/>
  <c r="I56" i="5"/>
  <c r="I86" i="5"/>
  <c r="I29" i="5"/>
  <c r="I30" i="5"/>
  <c r="I46" i="5"/>
  <c r="I81" i="5"/>
  <c r="I74" i="5"/>
  <c r="I41" i="5"/>
  <c r="I55" i="5"/>
  <c r="I85" i="5"/>
  <c r="I31" i="5"/>
  <c r="I47" i="5"/>
  <c r="I73" i="5"/>
  <c r="I40" i="5"/>
  <c r="I35" i="5"/>
  <c r="I51" i="5"/>
  <c r="I84" i="5"/>
  <c r="I80" i="5"/>
  <c r="I44" i="5"/>
  <c r="I72" i="5"/>
  <c r="I32" i="5"/>
  <c r="I34" i="5"/>
  <c r="I50" i="5"/>
  <c r="I76" i="5"/>
  <c r="I10" i="5"/>
  <c r="I27" i="5"/>
  <c r="I28" i="5"/>
  <c r="I26" i="5"/>
  <c r="I92" i="5"/>
  <c r="I97" i="5"/>
  <c r="I7" i="5"/>
  <c r="I70" i="5"/>
  <c r="I66" i="5"/>
  <c r="I103" i="5"/>
  <c r="I25" i="5"/>
  <c r="I58" i="5"/>
  <c r="I17" i="5"/>
  <c r="I64" i="5"/>
  <c r="I18" i="5"/>
  <c r="I99" i="5"/>
  <c r="I61" i="5"/>
  <c r="I12" i="5"/>
  <c r="I62" i="5"/>
  <c r="I16" i="5"/>
  <c r="I95" i="5"/>
  <c r="I67" i="5"/>
  <c r="I11" i="5"/>
  <c r="I68" i="5"/>
  <c r="I102" i="5"/>
  <c r="I100" i="5"/>
  <c r="I87" i="5"/>
  <c r="I22" i="5"/>
  <c r="I19" i="5"/>
  <c r="I65" i="5"/>
  <c r="I13" i="5"/>
  <c r="I69" i="5"/>
  <c r="I9" i="5"/>
  <c r="I88" i="5"/>
  <c r="I98" i="5"/>
  <c r="I91" i="5"/>
  <c r="I93" i="5"/>
  <c r="I21" i="5"/>
  <c r="I14" i="5"/>
  <c r="I20" i="5"/>
  <c r="I59" i="5"/>
  <c r="I24" i="5"/>
  <c r="I23" i="5"/>
  <c r="I89" i="5"/>
  <c r="I15" i="5"/>
  <c r="I90" i="5"/>
  <c r="I8" i="5"/>
  <c r="I71" i="5"/>
  <c r="I94" i="5"/>
  <c r="I96" i="5"/>
  <c r="I101" i="5"/>
  <c r="I63" i="5"/>
  <c r="I60" i="5"/>
  <c r="D24" i="2" l="1"/>
  <c r="E24" i="2" s="1"/>
  <c r="C26" i="2" l="1"/>
  <c r="C30" i="2" s="1"/>
  <c r="C32" i="2" l="1"/>
  <c r="D14" i="2"/>
  <c r="E14" i="2" s="1"/>
  <c r="D26" i="2"/>
  <c r="D30" i="2" s="1"/>
  <c r="D16" i="2"/>
  <c r="E26" i="2" l="1"/>
  <c r="D32" i="2" l="1"/>
  <c r="E32" i="2" s="1"/>
  <c r="E30" i="2"/>
</calcChain>
</file>

<file path=xl/sharedStrings.xml><?xml version="1.0" encoding="utf-8"?>
<sst xmlns="http://schemas.openxmlformats.org/spreadsheetml/2006/main" count="421" uniqueCount="346">
  <si>
    <t>Expense Category</t>
  </si>
  <si>
    <t>Non-Federal Share</t>
  </si>
  <si>
    <t>Federal Share</t>
  </si>
  <si>
    <t>Total</t>
  </si>
  <si>
    <t>I.  Direct Program and Admin Costs</t>
  </si>
  <si>
    <t>Salary/Wages (State agency only)</t>
  </si>
  <si>
    <t>Non-capital equipment</t>
  </si>
  <si>
    <t>Materials</t>
  </si>
  <si>
    <t>Travel</t>
  </si>
  <si>
    <t>Building Space</t>
  </si>
  <si>
    <t>Equipment and other capital expenditures</t>
  </si>
  <si>
    <t>Subtotal - State agency costs only</t>
  </si>
  <si>
    <t>Total Direct Program and Admin Costs</t>
  </si>
  <si>
    <t>III. In-kind contribution</t>
  </si>
  <si>
    <t>State in-kind contribution</t>
  </si>
  <si>
    <t>Total Administrative Costs</t>
  </si>
  <si>
    <t>IV. Participant Reimbursements</t>
  </si>
  <si>
    <t>State Agency Cost for Dependent Care</t>
  </si>
  <si>
    <t>Total Participant Reimbursements</t>
  </si>
  <si>
    <t>V. Total Costs</t>
  </si>
  <si>
    <t>Fiscal Year</t>
  </si>
  <si>
    <t>Funding Sources</t>
  </si>
  <si>
    <t>Allocation or Target</t>
  </si>
  <si>
    <t>Percent of Allocation Planned Use</t>
  </si>
  <si>
    <t>100 Percent Federal Grant</t>
  </si>
  <si>
    <t>ABAWD Pledge Grant, if applicable</t>
  </si>
  <si>
    <t>50 Percent Administrative</t>
  </si>
  <si>
    <t>50 Percent Participant Reimbursements</t>
  </si>
  <si>
    <t>Total 50 Percent Federal Target</t>
  </si>
  <si>
    <t>FY2020</t>
  </si>
  <si>
    <t>FY2021</t>
  </si>
  <si>
    <t>FY2022</t>
  </si>
  <si>
    <t>FY2023</t>
  </si>
  <si>
    <t>FY2024</t>
  </si>
  <si>
    <t>FY2025</t>
  </si>
  <si>
    <t>State Name (choose from drop down list)</t>
  </si>
  <si>
    <t>Total Fiscal Year Plan Funding</t>
  </si>
  <si>
    <t>Total 50 Percent Funds</t>
  </si>
  <si>
    <t>Source type</t>
  </si>
  <si>
    <t>Federal</t>
  </si>
  <si>
    <t>NonFederal</t>
  </si>
  <si>
    <t>Non-Federal</t>
  </si>
  <si>
    <t>STATE</t>
  </si>
  <si>
    <t>ALABAMA</t>
  </si>
  <si>
    <t>ALASKA</t>
  </si>
  <si>
    <t>ARIZONA</t>
  </si>
  <si>
    <t>ARKANSAS</t>
  </si>
  <si>
    <t>CALIFORNIA</t>
  </si>
  <si>
    <t>COLORADO</t>
  </si>
  <si>
    <t>CONNECTICUT</t>
  </si>
  <si>
    <t>DELAWARE</t>
  </si>
  <si>
    <t>DIST. OF COL</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</si>
  <si>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</si>
  <si>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</si>
  <si>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</si>
  <si>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</si>
  <si>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</si>
  <si>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</si>
  <si>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</si>
  <si>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</si>
  <si>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</si>
  <si>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</si>
  <si>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</si>
  <si>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</si>
  <si>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</si>
  <si>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</si>
  <si>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</si>
  <si>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</si>
  <si>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</si>
  <si>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</si>
  <si>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</si>
  <si>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</si>
  <si>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</si>
  <si>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</si>
  <si>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</si>
  <si>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</si>
  <si>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</si>
  <si>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</si>
  <si>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</si>
  <si>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</si>
  <si>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</si>
  <si>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</si>
  <si>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</si>
  <si>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</si>
  <si>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</si>
  <si>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</si>
  <si>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</si>
  <si>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</si>
  <si>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</si>
  <si>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</si>
  <si>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</si>
  <si>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VIRGIN ISLANDS</t>
  </si>
  <si>
    <t>WASHINGTON</t>
  </si>
  <si>
    <t>WEST VIRGINIA</t>
  </si>
  <si>
    <t>WISCONSIN</t>
  </si>
  <si>
    <t>WYOMING</t>
  </si>
  <si>
    <t>100 Percent Federal - Additional Funds</t>
  </si>
  <si>
    <t>Total Admin Costs</t>
  </si>
  <si>
    <t>Total Budget</t>
  </si>
  <si>
    <t>Percent of Overall Budget</t>
  </si>
  <si>
    <t>Proposed Number of Participants</t>
  </si>
  <si>
    <t>Total Contracts/Partnerships</t>
  </si>
  <si>
    <t xml:space="preserve"> Partner or Contractor Name</t>
  </si>
  <si>
    <t xml:space="preserve">Instructions for completion:  Complete all cells, as applicable that are shown in gray.  The cells that are blue are either being prepopulated from contracts or partnerships table or will automatically calculate and populate some of the cells that are included in the Funding Sources table.  the Non-Federal Share will include any State/local funds or funds being provided through third-party partnerships.  Federal share will include the 100 percent Federal E&amp;T funds and the federal share of the 50/50 funds.  </t>
  </si>
  <si>
    <t xml:space="preserve">Instructions for completion: All blue cells will automatically calculate or will be populated from other worksheets, such as the planned expenses table or annual allocations.  State agencies that receive additional 100 percent Federal funds will include the amount approved in the "allocation or target" column.  The planned expenses shown for the 100 Percent Federal Grant will be inclusive of the formula allocation as well as any additional federal funds approved.  All "Planned Expenses" are being populated from planned expenses table.  </t>
  </si>
  <si>
    <t>Total - All 100 Percent Funds</t>
  </si>
  <si>
    <t>ITO E&amp;T - 75 percent
Yes or No</t>
  </si>
  <si>
    <t>Section A: Contracts and Partnership Matrix</t>
  </si>
  <si>
    <t>Section B - Operating Budget</t>
  </si>
  <si>
    <t>Section C - SNAP Employment and Training Funding Sources</t>
  </si>
  <si>
    <t>100 Percent Funding Allocation</t>
  </si>
  <si>
    <t>50/50 Admin Funding Allocation</t>
  </si>
  <si>
    <t>50/50 Participant Reimbursement Costs</t>
  </si>
  <si>
    <t>Total County Budget</t>
  </si>
  <si>
    <t>County Name</t>
  </si>
  <si>
    <t>Totals</t>
  </si>
  <si>
    <t>SJS</t>
  </si>
  <si>
    <t>JST</t>
  </si>
  <si>
    <t>JR</t>
  </si>
  <si>
    <t>SET</t>
  </si>
  <si>
    <t>W</t>
  </si>
  <si>
    <t>EPB</t>
  </si>
  <si>
    <t>EPC</t>
  </si>
  <si>
    <t>EPEL</t>
  </si>
  <si>
    <t>EPIE</t>
  </si>
  <si>
    <t>EPWRT</t>
  </si>
  <si>
    <t>EPO</t>
  </si>
  <si>
    <t>WBLI</t>
  </si>
  <si>
    <t>WBLOJT</t>
  </si>
  <si>
    <t>WBLO</t>
  </si>
  <si>
    <t>E&amp;T Component Acronym</t>
  </si>
  <si>
    <t>County Addendum - E&amp;T Components by County</t>
  </si>
  <si>
    <t>Total Participants by Component</t>
  </si>
  <si>
    <t>Total Components</t>
  </si>
  <si>
    <t>Per County</t>
  </si>
  <si>
    <t xml:space="preserve">Place "X" If the County Does Not Operate E&amp;T </t>
  </si>
  <si>
    <t>Dependent Care (including costs from contracts/partners and county administered programs)</t>
  </si>
  <si>
    <t>Transportation &amp; Other costs (including costs from contracts/partners and county administered programs)</t>
  </si>
  <si>
    <t>County Administered Addendum: County Budget Summary</t>
  </si>
  <si>
    <t>Describe below the methodology that the State agency uses in allocating E&amp;T funds to the counties.</t>
  </si>
  <si>
    <t>Reason County Is Not Operating E&amp;T</t>
  </si>
  <si>
    <t>Instructions:  Enter the number of participants expected to participate in each individual component within the county.  Refer to the list of FNS-583 Component Acronymns provided in the Instruction sheet.</t>
  </si>
  <si>
    <t>Intermediary Name</t>
  </si>
  <si>
    <t>Subcontractor Agency Name</t>
  </si>
  <si>
    <t>Georgraphic Area Served</t>
  </si>
  <si>
    <t>Year Subcontract Established</t>
  </si>
  <si>
    <t>Year Subcontract Ended</t>
  </si>
  <si>
    <t>Components Offered</t>
  </si>
  <si>
    <t>Participant Reimbursements Offered</t>
  </si>
  <si>
    <t>Annual Number of Particpants to be Served</t>
  </si>
  <si>
    <t>Section A-1: List of Intermediary Subcontracts</t>
  </si>
  <si>
    <t>WA</t>
  </si>
  <si>
    <t>WBLI-Sub</t>
  </si>
  <si>
    <t>WBLOJT-Sub</t>
  </si>
  <si>
    <t>WBLPA</t>
  </si>
  <si>
    <t>WBLPA-Sub</t>
  </si>
  <si>
    <t>WBLTJ</t>
  </si>
  <si>
    <t>WBLTJ-Sub</t>
  </si>
  <si>
    <t>WBLO-Sub</t>
  </si>
  <si>
    <t xml:space="preserve">Instructions for completion:  Complete all columns that are "gray".  Amount of 50/50 Admin Funds and Total Participant Reimbursement Costs should be inclusive of all Federal, State and local funds for each partner.  If a State agency is considering 75 percent reimbursement for those contracts/partnerships that will provide E&amp;T services for ITOs the amount of 50/50 funds may be higher. Indicate the number of SNAP E&amp;T participants that each partner is projecting will be served in the FY.  The columns that are "blue" are fields that will automatically calculate and prepopulate sections of the planned expenses for the operating budget.  If the Partner or Contractor is acting as an Intermediary for the State SNAP Agency and holds contracts for the delivery of SNAP E&amp;T Services Section A-1 should be completed that list the subcontracts held by each Intermediary.  Examples are provided for demonstration purposes - State agencies should remove those examples.
</t>
  </si>
  <si>
    <t xml:space="preserve">Instruction for Completion: Information on this sheet should be completed for any State Agency Intermediaries that directly hold subcontracts for the delivery of SNAP E&amp;T Services.  The following should be indicated for each subcontract: the name of the Intermediary that holds the subcontract; the name of the subcontractor; the georgraphic area where SNAP E&amp;T are provided;  the year the subcontract was established; the year the subcontract ended; components and the participant reimbursements that are offered; whether virtual services are provided and the expected annual number of SNAP E&amp;T participants to be served by the subcontractor.  Examples are included for demonostration purposes, please remove examples before submitting to FNS. </t>
  </si>
  <si>
    <t xml:space="preserve">Instructions for completion:  List all counties in the State.  If a county is not operating a SNAP E&amp;T program indicate by placing in "X" in column B.  In Column C indicate the reason. Examples may include no E&amp;T program, using discretionary exemptions or waived county. Provide the amount of 100 percent funds the county is allocated.  Amount of 50/50 Admin Funds and Total Participant Reimbursement Costs should be inclusive of all Federal, State and local funds for each county.  The total county budget will automatically calculate and will prepopulate the "county administered program" line of the Operating Budget table. Examples are provided below for demonstration purposes - please remove before submitting plan. </t>
  </si>
  <si>
    <t>Federal Share 75%</t>
  </si>
  <si>
    <t>Non-Federal Share 25%</t>
  </si>
  <si>
    <t>Federal share 50%</t>
  </si>
  <si>
    <t>Non-Federal Share 50%</t>
  </si>
  <si>
    <t>Calculation of Share between Federal and Non-Federal for 50/50 and 75/25 Agreements.  Will calculate based on amount shown in Column D for Total Amount of a Third Party Agreement and distribute percentage on whether the Agreement is going to utilize enhanced reimbursement of 75% for ITO E&amp;T Programs</t>
  </si>
  <si>
    <t>50/50 and 75/25 Admin Cost Distribution</t>
  </si>
  <si>
    <t>Total  (should = Total Adm Col D)</t>
  </si>
  <si>
    <t>50/50 and 75/25 Participant Reimbursement Distribution</t>
  </si>
  <si>
    <t>Calculation of Share between Federal and Non-Federal for 50/50 and 75/25 Agreements.  Will calculate based on amount shown in Column F for Total Participant Reimbursements of a Third Party Agreement and distribute percentage on whether the Agreement is going to utilize enhanced reimbursement of 75% for ITO E&amp;T Programs</t>
  </si>
  <si>
    <t xml:space="preserve">Fringe Benefits - </t>
  </si>
  <si>
    <t>Fringe Benefits - provide approved fringe benefit rate percentage in line 8 below.  Or provide total fringe benefits in line 9 if multiple rates are used by the State agency</t>
  </si>
  <si>
    <t>Total  (should = Total in Col F)</t>
  </si>
  <si>
    <t>Amount</t>
  </si>
  <si>
    <t>Tab A - Column C - 100% Adm</t>
  </si>
  <si>
    <t>Tab E - Optional County 100% Adm</t>
  </si>
  <si>
    <t>50 Percent Federal Admin</t>
  </si>
  <si>
    <t>TAB E -Optional County 50/50 Fed Share</t>
  </si>
  <si>
    <t>Total charge to 50 percent federal admin</t>
  </si>
  <si>
    <t>50 Percent Non-Federal Admin</t>
  </si>
  <si>
    <t>TAB E - Optional County 50/50 Non-Fed Share</t>
  </si>
  <si>
    <t>Total charge to 50 percent non-federal admin</t>
  </si>
  <si>
    <t>Total Administrative Budget</t>
  </si>
  <si>
    <t>NOT PART OF STATE PLAN - Tool used for purposes of determining distribution of costs between Federal and Non-Federal Share due to inclusion of ITO Enhanced Reimbursements</t>
  </si>
  <si>
    <t>Over/Under Allocation/Target or Over/Under Planned Expenses</t>
  </si>
  <si>
    <t>Distribution of Planned Expenses</t>
  </si>
  <si>
    <t>Tab B - Federal share State Direct Costs + Indirect less  Non-Fed Share of State Direct Costs and Indirect</t>
  </si>
  <si>
    <t>Total Admin costs to distribute across 100 Percent Federal Funds</t>
  </si>
  <si>
    <t>Tab B - Non-Federal Share of State Direct Costs + indirect</t>
  </si>
  <si>
    <t>Federally Approved Cost Allocated Costs - State agency only.</t>
  </si>
  <si>
    <t>County Administered Allocated Costs (only applicable to County Administered Programs)</t>
  </si>
  <si>
    <t>Total Allocated Costs based on Cost Allocation Plan</t>
  </si>
  <si>
    <t>Yes or No</t>
  </si>
  <si>
    <t>No</t>
  </si>
  <si>
    <t>Yes</t>
  </si>
  <si>
    <t>Contracted Services</t>
  </si>
  <si>
    <t>Consulting</t>
  </si>
  <si>
    <t>E&amp;T Services</t>
  </si>
  <si>
    <t>Automation/IT</t>
  </si>
  <si>
    <t>Marketing</t>
  </si>
  <si>
    <t>Other</t>
  </si>
  <si>
    <t>Virtual Services (Yes/No)</t>
  </si>
  <si>
    <t>Total Amount of 50/50 (or 75/25) Admin Funds (inclusive of federal and non-federal share)</t>
  </si>
  <si>
    <t>Total Participant Reimbursement Costs (inclusive of federal and non-federal share)</t>
  </si>
  <si>
    <t>Tab A - Admin Costs shown in Columns N (75%) and P (50%)</t>
  </si>
  <si>
    <t>Tab A - Admin Costs shown in Columns O (25%) and Q (50%)</t>
  </si>
  <si>
    <t>List State exemptions from E&amp;T and the number of work registrants expected to be exempted under each category.</t>
  </si>
  <si>
    <t>Total estimated number of work registrants exempt from mandatory E&amp;T</t>
  </si>
  <si>
    <t>Anticipated number of work registrants</t>
  </si>
  <si>
    <t>Percent of all work registrants exempt from E&amp;T</t>
  </si>
  <si>
    <t>Anticipated number of ABAWDs</t>
  </si>
  <si>
    <t>Anticipated number of ABAWDs in waived areas of the State</t>
  </si>
  <si>
    <t xml:space="preserve">Anticipated number of ABAWDs to be exempted under the State’s ABAWD discretionary exemption allowance. </t>
  </si>
  <si>
    <t>Anticipated number of mandatory E&amp;T participants</t>
  </si>
  <si>
    <t>Anticipated number of voluntary E&amp;T participants</t>
  </si>
  <si>
    <t>Total anticipted number of E&amp;T participants</t>
  </si>
  <si>
    <t>Anticipated number of ABAWDs expected to serve in E&amp;T</t>
  </si>
  <si>
    <t>Number of individuals expected to receive participant reimbursements</t>
  </si>
  <si>
    <t>Percentage of participants expected to receive reimbursements</t>
  </si>
  <si>
    <t>Number of potential at–risk ABAWDs expected in the State</t>
  </si>
  <si>
    <t>Work registrants</t>
  </si>
  <si>
    <t>ABAWDs</t>
  </si>
  <si>
    <t>E&amp;T participants</t>
  </si>
  <si>
    <t>Participant reimbursements</t>
  </si>
  <si>
    <t>Number/percentage</t>
  </si>
  <si>
    <t>Insert number from table E.1. Item I.</t>
  </si>
  <si>
    <t>Estimated Participant Levels</t>
  </si>
  <si>
    <t>Instructions for completion: Complete the table below projecting participation in E&amp;T for the upcoming Federal FY. In determining the estimated participation, it is important to be as accurate as possible. As appropriate, projections should be based upon actual figures from the current Federal FY.</t>
  </si>
  <si>
    <t>Examples</t>
  </si>
  <si>
    <t>Instructions</t>
  </si>
  <si>
    <t>This is an unduplicated count. Take into consideration the expected number of work registrants in the State on October 1st as well as the number of new work registrants expected throughout the Federal Fiscal Year.</t>
  </si>
  <si>
    <t>100,000 (voluntary program)</t>
  </si>
  <si>
    <t>Sum of exemptions</t>
  </si>
  <si>
    <t>This number should be a subset of the total expected participants.</t>
  </si>
  <si>
    <t>E&amp;T Provider (Provide complete name as shown in State Plan and Operating Budget)</t>
  </si>
  <si>
    <t>Hourly Wage Rate</t>
  </si>
  <si>
    <t>Percentage of Wage to be Subsidized (i.e. 100%, 75%, etc.)</t>
  </si>
  <si>
    <t>Total Number of Hours per Participant</t>
  </si>
  <si>
    <t>Total Projected Subsidized Wages</t>
  </si>
  <si>
    <t>Transitional Jobs (WBLTJ-Sub)</t>
  </si>
  <si>
    <t>Construction</t>
  </si>
  <si>
    <t>Internship (WBLI-Sub)</t>
  </si>
  <si>
    <t>Totals (to help inform budget incls all E&amp;T funds)</t>
  </si>
  <si>
    <t>Totals for 100 percent federal funds</t>
  </si>
  <si>
    <t>Totals for 50/50 funds</t>
  </si>
  <si>
    <t>Work-Based Learning Components Subsidized by E&amp;T</t>
  </si>
  <si>
    <t>Percentage to be Reimbursed by E&amp;T Funds</t>
  </si>
  <si>
    <t>If 100 Percent Federal funds are used</t>
  </si>
  <si>
    <t>If 50/50 Funds are used</t>
  </si>
  <si>
    <t>Apprenticeship (WBLA-Sub)</t>
  </si>
  <si>
    <t>Pre-Apprenticeship (WBLPA-Sub)</t>
  </si>
  <si>
    <r>
      <t xml:space="preserve">Contractual Costs: </t>
    </r>
    <r>
      <rPr>
        <i/>
        <sz val="11"/>
        <color theme="1"/>
        <rFont val="Times New Roman"/>
        <family val="1"/>
      </rPr>
      <t>Is prepopulating from Contract-Partnerships Table, must not include Participant reimbursements.</t>
    </r>
  </si>
  <si>
    <r>
      <t xml:space="preserve">County Administered Program Admin Cost, if applicable: </t>
    </r>
    <r>
      <rPr>
        <i/>
        <sz val="11"/>
        <color theme="1"/>
        <rFont val="Times New Roman"/>
        <family val="1"/>
      </rPr>
      <t xml:space="preserve">Is prepopulating from Tab D - Optional County Admin Budget. </t>
    </r>
  </si>
  <si>
    <r>
      <rPr>
        <b/>
        <sz val="11"/>
        <color theme="1"/>
        <rFont val="Times New Roman"/>
        <family val="1"/>
      </rPr>
      <t>County Administered Direct Program Admin Cost,</t>
    </r>
    <r>
      <rPr>
        <sz val="11"/>
        <color theme="1"/>
        <rFont val="Times New Roman"/>
        <family val="1"/>
      </rPr>
      <t xml:space="preserve"> if applicable.  </t>
    </r>
    <r>
      <rPr>
        <i/>
        <sz val="11"/>
        <color theme="1"/>
        <rFont val="Times New Roman"/>
        <family val="1"/>
      </rPr>
      <t>Enter County costs here if Tab D - Optional County Admin Budget table is not used.</t>
    </r>
  </si>
  <si>
    <r>
      <t xml:space="preserve">II. Indirect Costs - using indirect cost rate: </t>
    </r>
    <r>
      <rPr>
        <i/>
        <sz val="11"/>
        <color theme="1"/>
        <rFont val="Times New Roman"/>
        <family val="1"/>
      </rPr>
      <t>Indirect costs are only calculated on the subtotal of State agency costs shown on Row 15.</t>
    </r>
  </si>
  <si>
    <t>WBLA</t>
  </si>
  <si>
    <t>WBLA-Sub</t>
  </si>
  <si>
    <t>Subsidized Work Based Learning Tool</t>
  </si>
  <si>
    <t>Total Participants Per Component All Counties</t>
  </si>
  <si>
    <t>Projected Annual Number of Participants to Participate in SWBL Activity</t>
  </si>
  <si>
    <t>SWBL Activity 
(Choose from drop-down list)</t>
  </si>
  <si>
    <t>Will the SWBL cover other costs associated with wages such as Workers Compensation or Payroll Taxes. If Yes, Indicate those items</t>
  </si>
  <si>
    <t>Training Objectives</t>
  </si>
  <si>
    <t>Employer of Record</t>
  </si>
  <si>
    <t>State agency</t>
  </si>
  <si>
    <t>E&amp;T Provider</t>
  </si>
  <si>
    <t>Worksite Employer</t>
  </si>
  <si>
    <t>Programmatic Information</t>
  </si>
  <si>
    <t>Information to Assist in Determining SWBL Program Costs</t>
  </si>
  <si>
    <t>E&amp;T Funds to be Used 
 (Choose from drop-down list)</t>
  </si>
  <si>
    <t>Attainment of Certificate/Credential</t>
  </si>
  <si>
    <t>Basic Skills Gain</t>
  </si>
  <si>
    <t>Industry Skills Gain</t>
  </si>
  <si>
    <t>SWBL Model</t>
  </si>
  <si>
    <t>E&amp;T Provider is Intermediary between SA and 1 or more employers</t>
  </si>
  <si>
    <t xml:space="preserve">E&amp;T Provider is employer of record and receives wage subsidy as employer </t>
  </si>
  <si>
    <t>SA contracts with both E&amp;T Provider and Employers</t>
  </si>
  <si>
    <t>SWBL Model 
(Choose from drop-down list)</t>
  </si>
  <si>
    <t>Employer of Record 
(Choose from drop-down list)</t>
  </si>
  <si>
    <t>Industry</t>
  </si>
  <si>
    <t>Manufacturing</t>
  </si>
  <si>
    <t>Transportation and warehousing</t>
  </si>
  <si>
    <t>Education</t>
  </si>
  <si>
    <t>Leisure and hospitality</t>
  </si>
  <si>
    <t>Foodservice</t>
  </si>
  <si>
    <t>Industry Field of SWBL 
(Choose from drop-down list)</t>
  </si>
  <si>
    <t>Landscape and Horticultural</t>
  </si>
  <si>
    <t>Healthcare services</t>
  </si>
  <si>
    <t>Retail services</t>
  </si>
  <si>
    <t>Multiple Industries</t>
  </si>
  <si>
    <t>Total Wages to be Paid to Participants</t>
  </si>
  <si>
    <t>Total Projected Wages Covered/Reimbursed by E&amp;T</t>
  </si>
  <si>
    <t>Amount of Workers Compensation or Payroll Taxes Covered/Reimbursed by E&amp;T</t>
  </si>
  <si>
    <t>Total Cost of SWBL Component to be Covered/Reimbursed by E&amp;T</t>
  </si>
  <si>
    <t>What is the source for the non-federal share of the SWBL</t>
  </si>
  <si>
    <t>Amount of Other Administrative Costs associated with the SWBL   covered/reimbursed by E&amp;T, if any</t>
  </si>
  <si>
    <t>Length of SWBL Activity</t>
  </si>
  <si>
    <t>Length of SWBL Activity
(Choose from drop-down list)</t>
  </si>
  <si>
    <t>1 month</t>
  </si>
  <si>
    <t>2 months</t>
  </si>
  <si>
    <t>3 months</t>
  </si>
  <si>
    <t>4 months</t>
  </si>
  <si>
    <t>5 months</t>
  </si>
  <si>
    <t>6 months</t>
  </si>
  <si>
    <t>Greater than 6 mos (limited exceptions)</t>
  </si>
  <si>
    <t>Training Objectives for SWBL Activity (Choose from drop-down list)</t>
  </si>
  <si>
    <t>State Exemptions</t>
  </si>
  <si>
    <t xml:space="preserve">A State operating a voluntary program would show that all work registrants are exempt. Alternatively, a State may exempt only certain populations from SNAP E&amp;T participation, such as individuals experiencing homelessness. 
List name of exemption in Column D and Number in Column E, rows 7-11. If  additional rows are needed, right click last row and choose "insert". </t>
  </si>
  <si>
    <t>Pregnancy - 1,000</t>
  </si>
  <si>
    <t>Geographic Area - 2,000</t>
  </si>
  <si>
    <t xml:space="preserve">1. All work registrants – 100,000 (voluntary program example)  OR:
</t>
  </si>
  <si>
    <t>ABAWD Pledge Grant (To be detetermined after Plans approved)</t>
  </si>
  <si>
    <t>Is an Intermediary with Subcontractors (Yes/No)
If Yes, complete Tab A-1
(Drop down list)</t>
  </si>
  <si>
    <t>Service Type (IT, Consultants, E&amp;T Services)
(Drop down list)</t>
  </si>
  <si>
    <t>Tab B - Federal Share of State Direct Cost + Indirect Costs less amount charged to 100 percent grant funds</t>
  </si>
  <si>
    <t>Amount Budgeted Over available 100 percent funds  (Column E9), distributed equally to Federal and Non-Federal</t>
  </si>
  <si>
    <t xml:space="preserve">Planned expenses, excluding planned 50/50 expenses, are distributed across 100 Percent Federal Funds categories, including ABAWD Pledge and ARPA funds in a hiearchy.  Any amount over total 100 percent funds allocation is included within 50/50 admin
100 Percent Formula Grant is charged first.  Remaining balance is then distributed - based on amounts available to
Additional 100 Percent Federal Funds, if applicable. 
ABAWD Pledge funds, if applicable. 
</t>
  </si>
  <si>
    <t>50 Percent Dependent Care</t>
  </si>
  <si>
    <t>50 Percent Transportation/Other</t>
  </si>
  <si>
    <t>50 Percent Total Participant Reimbursements</t>
  </si>
  <si>
    <t>Portion of Planned Expenses to Distribute to Various 100 Percent Federal Funds
Populates Tab C - Fund Sources and Total FY Fund Table</t>
  </si>
  <si>
    <t>Amount of 100 percent Federal Funds (this would incl ABAWD Pledge Funds)</t>
  </si>
  <si>
    <t>If Length of SWBL Activity is Greater than 6 Months, provide justification.</t>
  </si>
  <si>
    <t>Will the participants interact with industry professionals in a real-world setting? (Choose Yes or No from drop-down list)</t>
  </si>
  <si>
    <t>If the participants will not interact w/industry professionals, does the SWBL include a simulated work environment that includes tasks required for a given career field? Yes, No or N/A</t>
  </si>
  <si>
    <t>Were employers or industry sector representatives consulted in the design of the SWBL and training curriculum? Choose Yes or No from drop-down list.</t>
  </si>
  <si>
    <t>Does the provider use a curriculum that includes career-training objectives that the participant is expected to learn and be able to do by the completion of the training? Choose Yes or No from drop-down list.</t>
  </si>
  <si>
    <t>Are employers or industry professionals involved in the development and/or execution of the training element of the SWBL?</t>
  </si>
  <si>
    <t>Are the training objectives provided to the participant, by either the provider or the employer of record? If yes, indicate by whom from drop-down list.</t>
  </si>
  <si>
    <t>Is there a process for the provider/employer of record to give feedback to the participant on their progress toward meeting the training objective?</t>
  </si>
  <si>
    <t>Does the SWBL work site employer or other industry employer partners hire the majority of the SWBL graduates?</t>
  </si>
  <si>
    <t>Are participant reimbursements/support services provided to E&amp;T participants for expenses that are reasonable, necessary and directly related to participanting in the SWBL activity?</t>
  </si>
  <si>
    <t xml:space="preserve">Provide a brief explanation that describes how the provider focuses on moving participants promptly into regular, unsubsidized employment? </t>
  </si>
  <si>
    <t>FY 2025 FINAL 100% E&amp;T GRANT - 5/10/24</t>
  </si>
  <si>
    <t>FY 2024 50% Federal Reimbursement Target (5/10/24)</t>
  </si>
  <si>
    <r>
      <t xml:space="preserve">Indirect Costs - provide approved indirect cost rate percentage </t>
    </r>
    <r>
      <rPr>
        <b/>
        <sz val="11"/>
        <color theme="1"/>
        <rFont val="Times New Roman"/>
        <family val="1"/>
      </rPr>
      <t>in line 23 below</t>
    </r>
    <r>
      <rPr>
        <sz val="11"/>
        <color theme="1"/>
        <rFont val="Times New Roman"/>
        <family val="1"/>
      </rPr>
      <t>.</t>
    </r>
  </si>
  <si>
    <t>MOU with GDOL</t>
  </si>
  <si>
    <t>Participant Training/Workshop</t>
  </si>
  <si>
    <t>PSA Video Production</t>
  </si>
  <si>
    <t>Social Media Ad Boosting</t>
  </si>
  <si>
    <t>Program Promotional Items</t>
  </si>
  <si>
    <t>Business Cards</t>
  </si>
  <si>
    <t>PHPro Maintenance Service</t>
  </si>
  <si>
    <t>Development of logo &amp; educational materials, and printed services</t>
  </si>
  <si>
    <t>Workstation, cabinet, and bookshelf (to include installation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</si>
</sst>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quot;$&quot;#,##0"/>
    <numFmt numFmtId="167" formatCode="_(&quot;$&quot;* #,##0_);_(&quot;$&quot;* \(#,##0\);_(&quot;$&quot;* &quot;-&quot;??_);_(@_)"/>
    <numFmt numFmtId="168" formatCode="_(* #,##0_);_(* \(#,##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sz val="11"/>
      <color theme="1"/>
      <name val="Times New Roman"/>
      <family val="1"/>
    </font>
    <font>
      <sz val="10"/>
      <color theme="1"/>
      <name val="Arial"/>
      <family val="2"/>
    </font>
    <font>
      <b/>
      <sz val="11"/>
      <color theme="1"/>
      <name val="Times New Roman"/>
      <family val="1"/>
    </font>
    <font>
      <i/>
      <sz val="11"/>
      <color theme="1"/>
      <name val="Times New Roman"/>
      <family val="1"/>
    </font>
    <font>
      <b/>
      <i/>
      <sz val="11"/>
      <name val="Calibri"/>
      <family val="2"/>
      <scheme val="minor"/>
    </font>
    <font>
      <sz val="10"/>
      <color theme="1"/>
      <name val="Times New Roman"/>
      <family val="1"/>
    </font>
    <font>
      <sz val="11"/>
      <name val="Times New Roman"/>
      <family val="1"/>
    </font>
    <font>
      <b/>
      <i/>
      <sz val="11"/>
      <color theme="1"/>
      <name val="Times New Roman"/>
      <family val="1"/>
    </font>
    <font>
      <sz val="10"/>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1" tint="0.499984740745262"/>
        <bgColor indexed="64"/>
      </patternFill>
    </fill>
    <fill>
      <patternFill patternType="solid">
        <fgColor theme="5" tint="0.79998168889431442"/>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6" fillId="0" borderId="0"/>
    <xf numFmtId="165" fontId="6" fillId="0" borderId="0" applyFont="0" applyFill="0" applyBorder="0" applyAlignment="0" applyProtection="0"/>
    <xf numFmtId="165" fontId="1" fillId="0" borderId="0" applyFont="0" applyFill="0" applyBorder="0" applyAlignment="0" applyProtection="0"/>
    <xf numFmtId="0" fontId="13" fillId="0" borderId="0"/>
  </cellStyleXfs>
  <cellXfs count="377">
    <xf numFmtId="0" fontId="0" fillId="0" borderId="0" xfId="0"/>
    <xf numFmtId="0" fontId="3" fillId="0" borderId="6" xfId="0" applyFont="1" applyBorder="1"/>
    <xf numFmtId="0" fontId="3" fillId="3" borderId="6" xfId="0" applyFont="1" applyFill="1" applyBorder="1"/>
    <xf numFmtId="0" fontId="3" fillId="0" borderId="8" xfId="0" applyFont="1" applyBorder="1"/>
    <xf numFmtId="164" fontId="3" fillId="3" borderId="6" xfId="1" applyFont="1" applyFill="1" applyBorder="1"/>
    <xf numFmtId="0" fontId="3" fillId="0" borderId="7" xfId="0" applyFont="1" applyBorder="1"/>
    <xf numFmtId="0" fontId="3" fillId="0" borderId="9" xfId="0" applyFont="1" applyBorder="1"/>
    <xf numFmtId="0" fontId="3" fillId="3" borderId="8" xfId="0" applyFont="1" applyFill="1" applyBorder="1"/>
    <xf numFmtId="0" fontId="0" fillId="0" borderId="4" xfId="0" applyBorder="1"/>
    <xf numFmtId="164" fontId="3" fillId="3" borderId="10" xfId="1" applyFont="1" applyFill="1" applyBorder="1"/>
    <xf numFmtId="0" fontId="3" fillId="3" borderId="11" xfId="0" applyFont="1" applyFill="1" applyBorder="1"/>
    <xf numFmtId="9" fontId="3" fillId="3" borderId="8" xfId="2" applyFont="1" applyFill="1" applyBorder="1"/>
    <xf numFmtId="0" fontId="3" fillId="0" borderId="12" xfId="0" applyFont="1" applyBorder="1"/>
    <xf numFmtId="0" fontId="3" fillId="0" borderId="13" xfId="0" applyFont="1" applyBorder="1"/>
    <xf numFmtId="0" fontId="3" fillId="0" borderId="14" xfId="0" applyFont="1" applyBorder="1"/>
    <xf numFmtId="0" fontId="4" fillId="2" borderId="6" xfId="0" applyFont="1" applyFill="1" applyBorder="1" applyAlignment="1">
      <alignment horizontal="center"/>
    </xf>
    <xf numFmtId="0" fontId="7" fillId="0" borderId="0" xfId="3" applyFont="1" applyAlignment="1">
      <alignment horizontal="left"/>
    </xf>
    <xf numFmtId="164" fontId="3" fillId="6" borderId="6" xfId="1" applyFont="1" applyFill="1" applyBorder="1"/>
    <xf numFmtId="164" fontId="3" fillId="6" borderId="8" xfId="1" applyFont="1" applyFill="1" applyBorder="1"/>
    <xf numFmtId="164" fontId="3" fillId="6" borderId="10" xfId="1" applyFont="1" applyFill="1" applyBorder="1"/>
    <xf numFmtId="9" fontId="3" fillId="6" borderId="8" xfId="2" applyFont="1" applyFill="1" applyBorder="1"/>
    <xf numFmtId="164" fontId="3" fillId="6" borderId="11" xfId="1" applyFont="1" applyFill="1" applyBorder="1"/>
    <xf numFmtId="0" fontId="3" fillId="6" borderId="7" xfId="0" applyFont="1" applyFill="1" applyBorder="1"/>
    <xf numFmtId="0" fontId="3" fillId="5" borderId="12" xfId="0" applyFont="1" applyFill="1" applyBorder="1"/>
    <xf numFmtId="0" fontId="5" fillId="0" borderId="0" xfId="0" applyFont="1"/>
    <xf numFmtId="164" fontId="0" fillId="0" borderId="0" xfId="0" applyNumberFormat="1"/>
    <xf numFmtId="0" fontId="4" fillId="2" borderId="18" xfId="0" applyFont="1" applyFill="1" applyBorder="1" applyAlignment="1">
      <alignment horizontal="center"/>
    </xf>
    <xf numFmtId="0" fontId="4" fillId="2" borderId="23" xfId="0" applyFont="1" applyFill="1" applyBorder="1" applyAlignment="1">
      <alignment wrapText="1"/>
    </xf>
    <xf numFmtId="0" fontId="4" fillId="2" borderId="24" xfId="0" applyFont="1" applyFill="1" applyBorder="1" applyAlignment="1">
      <alignment horizontal="center"/>
    </xf>
    <xf numFmtId="0" fontId="4" fillId="2" borderId="18" xfId="0" applyFont="1" applyFill="1" applyBorder="1" applyAlignment="1">
      <alignment horizontal="center" wrapText="1"/>
    </xf>
    <xf numFmtId="0" fontId="4" fillId="2" borderId="19" xfId="0" applyFont="1" applyFill="1" applyBorder="1" applyAlignment="1">
      <alignment horizontal="center" wrapText="1"/>
    </xf>
    <xf numFmtId="164" fontId="3" fillId="5" borderId="6" xfId="1" applyFont="1" applyFill="1" applyBorder="1" applyProtection="1">
      <protection locked="0"/>
    </xf>
    <xf numFmtId="164" fontId="3" fillId="6" borderId="6" xfId="0" applyNumberFormat="1" applyFont="1" applyFill="1" applyBorder="1"/>
    <xf numFmtId="0" fontId="4" fillId="0" borderId="0" xfId="0" applyFont="1"/>
    <xf numFmtId="0" fontId="4" fillId="0" borderId="0" xfId="0" applyFont="1" applyAlignment="1">
      <alignment horizontal="center" wrapText="1"/>
    </xf>
    <xf numFmtId="9" fontId="3" fillId="0" borderId="0" xfId="2" applyFont="1" applyFill="1" applyBorder="1"/>
    <xf numFmtId="0" fontId="3" fillId="0" borderId="0" xfId="0" applyFont="1"/>
    <xf numFmtId="0" fontId="4" fillId="2" borderId="7" xfId="0" applyFont="1" applyFill="1" applyBorder="1" applyAlignment="1">
      <alignment horizontal="center"/>
    </xf>
    <xf numFmtId="0" fontId="4" fillId="2" borderId="8" xfId="0" applyFont="1" applyFill="1" applyBorder="1" applyAlignment="1">
      <alignment horizontal="center" wrapText="1"/>
    </xf>
    <xf numFmtId="0" fontId="7" fillId="2" borderId="2" xfId="0" applyFont="1" applyFill="1" applyBorder="1" applyAlignment="1">
      <alignment wrapText="1"/>
    </xf>
    <xf numFmtId="0" fontId="5" fillId="0" borderId="2" xfId="0" applyFont="1" applyBorder="1"/>
    <xf numFmtId="0" fontId="7" fillId="2" borderId="2" xfId="0" applyFont="1" applyFill="1" applyBorder="1"/>
    <xf numFmtId="0" fontId="5" fillId="0" borderId="9" xfId="0" applyFont="1" applyBorder="1"/>
    <xf numFmtId="0" fontId="5" fillId="0" borderId="4" xfId="0" applyFont="1" applyBorder="1"/>
    <xf numFmtId="0" fontId="5" fillId="0" borderId="5" xfId="0" applyFont="1" applyBorder="1"/>
    <xf numFmtId="0" fontId="7" fillId="2" borderId="1" xfId="0" applyFont="1" applyFill="1" applyBorder="1" applyAlignment="1">
      <alignment wrapText="1"/>
    </xf>
    <xf numFmtId="0" fontId="0" fillId="0" borderId="5" xfId="0" applyBorder="1"/>
    <xf numFmtId="0" fontId="2" fillId="2" borderId="4" xfId="0" applyFont="1" applyFill="1" applyBorder="1"/>
    <xf numFmtId="0" fontId="2" fillId="9" borderId="5" xfId="0" applyFont="1" applyFill="1" applyBorder="1" applyAlignment="1">
      <alignment horizontal="center"/>
    </xf>
    <xf numFmtId="167" fontId="0" fillId="0" borderId="5" xfId="1" applyNumberFormat="1" applyFont="1" applyBorder="1"/>
    <xf numFmtId="167" fontId="0" fillId="0" borderId="5" xfId="0" applyNumberFormat="1" applyBorder="1"/>
    <xf numFmtId="0" fontId="2" fillId="9" borderId="4" xfId="0" applyFont="1" applyFill="1" applyBorder="1"/>
    <xf numFmtId="0" fontId="0" fillId="0" borderId="16" xfId="0" applyBorder="1"/>
    <xf numFmtId="167" fontId="0" fillId="0" borderId="17" xfId="0" applyNumberFormat="1" applyBorder="1"/>
    <xf numFmtId="164" fontId="3" fillId="0" borderId="6" xfId="1" applyFont="1" applyFill="1" applyBorder="1"/>
    <xf numFmtId="0" fontId="2" fillId="2" borderId="4" xfId="0" applyFont="1" applyFill="1" applyBorder="1" applyAlignment="1">
      <alignment wrapText="1"/>
    </xf>
    <xf numFmtId="167" fontId="0" fillId="0" borderId="35" xfId="0" applyNumberFormat="1" applyBorder="1"/>
    <xf numFmtId="0" fontId="5" fillId="0" borderId="3" xfId="0" applyFont="1" applyBorder="1"/>
    <xf numFmtId="0" fontId="7" fillId="0" borderId="26" xfId="3" applyFont="1" applyBorder="1" applyAlignment="1">
      <alignment horizontal="left" wrapText="1"/>
    </xf>
    <xf numFmtId="0" fontId="7" fillId="4" borderId="26" xfId="3" applyFont="1" applyFill="1" applyBorder="1" applyAlignment="1">
      <alignment horizontal="center" wrapText="1"/>
    </xf>
    <xf numFmtId="0" fontId="7" fillId="0" borderId="26" xfId="3" applyFont="1" applyBorder="1" applyAlignment="1">
      <alignment horizontal="center" wrapText="1"/>
    </xf>
    <xf numFmtId="0" fontId="5" fillId="0" borderId="2" xfId="0" applyFont="1" applyBorder="1" applyAlignment="1">
      <alignment horizontal="center"/>
    </xf>
    <xf numFmtId="164" fontId="10" fillId="0" borderId="0" xfId="1" applyFont="1" applyAlignment="1">
      <alignment wrapText="1"/>
    </xf>
    <xf numFmtId="0" fontId="10" fillId="0" borderId="0" xfId="0" applyFont="1" applyAlignment="1">
      <alignment wrapText="1"/>
    </xf>
    <xf numFmtId="9" fontId="10" fillId="0" borderId="0" xfId="2" applyFont="1" applyAlignment="1">
      <alignment wrapText="1"/>
    </xf>
    <xf numFmtId="168" fontId="10" fillId="0" borderId="0" xfId="5" applyNumberFormat="1" applyFont="1" applyAlignment="1">
      <alignment wrapText="1"/>
    </xf>
    <xf numFmtId="164" fontId="10" fillId="0" borderId="0" xfId="1" applyFont="1"/>
    <xf numFmtId="0" fontId="2" fillId="2" borderId="0" xfId="0" applyFont="1" applyFill="1"/>
    <xf numFmtId="9" fontId="0" fillId="0" borderId="0" xfId="0" applyNumberFormat="1"/>
    <xf numFmtId="166" fontId="11" fillId="0" borderId="0" xfId="3" applyNumberFormat="1" applyFont="1" applyAlignment="1">
      <alignment vertical="center"/>
    </xf>
    <xf numFmtId="166" fontId="11" fillId="0" borderId="0" xfId="4" applyNumberFormat="1" applyFont="1" applyFill="1" applyBorder="1"/>
    <xf numFmtId="0" fontId="5" fillId="2" borderId="38" xfId="0" applyFont="1" applyFill="1" applyBorder="1" applyAlignment="1">
      <alignment wrapText="1"/>
    </xf>
    <xf numFmtId="0" fontId="7" fillId="2" borderId="36" xfId="0" applyFont="1" applyFill="1" applyBorder="1" applyAlignment="1">
      <alignment wrapText="1"/>
    </xf>
    <xf numFmtId="0" fontId="7" fillId="2" borderId="39" xfId="0" applyFont="1" applyFill="1" applyBorder="1"/>
    <xf numFmtId="0" fontId="5" fillId="0" borderId="4" xfId="0" applyFont="1" applyBorder="1" applyAlignment="1">
      <alignment wrapText="1"/>
    </xf>
    <xf numFmtId="0" fontId="5" fillId="0" borderId="0" xfId="0" applyFont="1" applyAlignment="1">
      <alignment wrapText="1"/>
    </xf>
    <xf numFmtId="9" fontId="5" fillId="6" borderId="5" xfId="2" applyFont="1" applyFill="1" applyBorder="1"/>
    <xf numFmtId="0" fontId="5" fillId="0" borderId="16" xfId="0" applyFont="1" applyBorder="1" applyAlignment="1">
      <alignment wrapText="1"/>
    </xf>
    <xf numFmtId="0" fontId="5" fillId="0" borderId="15" xfId="0" applyFont="1" applyBorder="1" applyAlignment="1">
      <alignment wrapText="1"/>
    </xf>
    <xf numFmtId="9" fontId="5" fillId="6" borderId="17" xfId="2" applyFont="1" applyFill="1" applyBorder="1"/>
    <xf numFmtId="0" fontId="5" fillId="0" borderId="2" xfId="0" applyFont="1" applyBorder="1" applyProtection="1">
      <protection locked="0"/>
    </xf>
    <xf numFmtId="0" fontId="5" fillId="0" borderId="0" xfId="0" applyFont="1" applyProtection="1">
      <protection locked="0"/>
    </xf>
    <xf numFmtId="167" fontId="5" fillId="0" borderId="0" xfId="1" applyNumberFormat="1" applyFont="1"/>
    <xf numFmtId="167" fontId="5" fillId="0" borderId="2" xfId="1" applyNumberFormat="1" applyFont="1" applyBorder="1"/>
    <xf numFmtId="0" fontId="5" fillId="0" borderId="3" xfId="0" applyFont="1" applyBorder="1" applyAlignment="1">
      <alignment horizontal="center"/>
    </xf>
    <xf numFmtId="0" fontId="5" fillId="0" borderId="5" xfId="0" applyFont="1" applyBorder="1" applyAlignment="1">
      <alignment horizontal="center"/>
    </xf>
    <xf numFmtId="0" fontId="7" fillId="0" borderId="0" xfId="0" applyFont="1"/>
    <xf numFmtId="0" fontId="7" fillId="6" borderId="4" xfId="0" applyFont="1" applyFill="1" applyBorder="1" applyAlignment="1">
      <alignment wrapText="1"/>
    </xf>
    <xf numFmtId="0" fontId="7" fillId="6" borderId="0" xfId="0" applyFont="1" applyFill="1" applyAlignment="1">
      <alignment wrapText="1"/>
    </xf>
    <xf numFmtId="0" fontId="7" fillId="6" borderId="5" xfId="0" applyFont="1" applyFill="1" applyBorder="1" applyAlignment="1">
      <alignment wrapText="1"/>
    </xf>
    <xf numFmtId="167" fontId="5" fillId="6" borderId="6" xfId="1" applyNumberFormat="1" applyFont="1" applyFill="1" applyBorder="1"/>
    <xf numFmtId="10" fontId="5" fillId="6" borderId="6" xfId="2" applyNumberFormat="1" applyFont="1" applyFill="1" applyBorder="1"/>
    <xf numFmtId="167" fontId="5" fillId="6" borderId="4" xfId="1" applyNumberFormat="1" applyFont="1" applyFill="1" applyBorder="1"/>
    <xf numFmtId="167" fontId="5" fillId="6" borderId="0" xfId="1" applyNumberFormat="1" applyFont="1" applyFill="1" applyBorder="1"/>
    <xf numFmtId="167" fontId="5" fillId="6" borderId="5" xfId="1" applyNumberFormat="1" applyFont="1" applyFill="1" applyBorder="1"/>
    <xf numFmtId="0" fontId="5" fillId="5" borderId="12" xfId="0" applyFont="1" applyFill="1" applyBorder="1" applyProtection="1">
      <protection locked="0"/>
    </xf>
    <xf numFmtId="167" fontId="5" fillId="5" borderId="6" xfId="1" applyNumberFormat="1" applyFont="1" applyFill="1" applyBorder="1" applyProtection="1">
      <protection locked="0"/>
    </xf>
    <xf numFmtId="0" fontId="5" fillId="5" borderId="6" xfId="0" applyFont="1" applyFill="1" applyBorder="1" applyProtection="1">
      <protection locked="0"/>
    </xf>
    <xf numFmtId="0" fontId="5" fillId="7" borderId="8" xfId="0" applyFont="1" applyFill="1" applyBorder="1" applyAlignment="1" applyProtection="1">
      <alignment horizontal="center"/>
      <protection locked="0"/>
    </xf>
    <xf numFmtId="0" fontId="5" fillId="5" borderId="7" xfId="0" applyFont="1" applyFill="1" applyBorder="1" applyAlignment="1" applyProtection="1">
      <alignment wrapText="1"/>
      <protection locked="0"/>
    </xf>
    <xf numFmtId="0" fontId="7" fillId="5" borderId="7" xfId="0" applyFont="1" applyFill="1" applyBorder="1" applyAlignment="1" applyProtection="1">
      <alignment wrapText="1"/>
      <protection locked="0"/>
    </xf>
    <xf numFmtId="0" fontId="7" fillId="5" borderId="12" xfId="0" applyFont="1" applyFill="1" applyBorder="1" applyProtection="1">
      <protection locked="0"/>
    </xf>
    <xf numFmtId="167" fontId="7" fillId="5" borderId="6" xfId="1" applyNumberFormat="1" applyFont="1" applyFill="1" applyBorder="1" applyProtection="1">
      <protection locked="0"/>
    </xf>
    <xf numFmtId="167" fontId="5" fillId="0" borderId="0" xfId="1" applyNumberFormat="1" applyFont="1" applyBorder="1"/>
    <xf numFmtId="0" fontId="5" fillId="0" borderId="17" xfId="0" applyFont="1" applyBorder="1" applyAlignment="1">
      <alignment horizontal="center"/>
    </xf>
    <xf numFmtId="167" fontId="7" fillId="6" borderId="16" xfId="0" applyNumberFormat="1" applyFont="1" applyFill="1" applyBorder="1"/>
    <xf numFmtId="167" fontId="7" fillId="6" borderId="15" xfId="0" applyNumberFormat="1" applyFont="1" applyFill="1" applyBorder="1"/>
    <xf numFmtId="0" fontId="7" fillId="0" borderId="15" xfId="0" applyFont="1" applyBorder="1"/>
    <xf numFmtId="167" fontId="7" fillId="6" borderId="17" xfId="0" applyNumberFormat="1" applyFont="1" applyFill="1" applyBorder="1"/>
    <xf numFmtId="0" fontId="5" fillId="0" borderId="0" xfId="0" applyFont="1" applyAlignment="1">
      <alignment horizontal="center"/>
    </xf>
    <xf numFmtId="0" fontId="5" fillId="0" borderId="7" xfId="0" applyFont="1" applyBorder="1" applyAlignment="1" applyProtection="1">
      <alignment wrapText="1"/>
      <protection locked="0"/>
    </xf>
    <xf numFmtId="0" fontId="5" fillId="0" borderId="6" xfId="0" applyFont="1" applyBorder="1" applyAlignment="1" applyProtection="1">
      <alignment wrapText="1"/>
      <protection locked="0"/>
    </xf>
    <xf numFmtId="0" fontId="5" fillId="0" borderId="6" xfId="0" applyFont="1" applyBorder="1" applyProtection="1">
      <protection locked="0"/>
    </xf>
    <xf numFmtId="0" fontId="5" fillId="0" borderId="8" xfId="0" applyFont="1" applyBorder="1" applyProtection="1">
      <protection locked="0"/>
    </xf>
    <xf numFmtId="0" fontId="5" fillId="0" borderId="9" xfId="0" applyFont="1" applyBorder="1" applyAlignment="1" applyProtection="1">
      <alignment wrapText="1"/>
      <protection locked="0"/>
    </xf>
    <xf numFmtId="0" fontId="5" fillId="0" borderId="10" xfId="0" applyFont="1" applyBorder="1" applyAlignment="1" applyProtection="1">
      <alignment wrapText="1"/>
      <protection locked="0"/>
    </xf>
    <xf numFmtId="0" fontId="5" fillId="0" borderId="10" xfId="0" applyFont="1" applyBorder="1" applyProtection="1">
      <protection locked="0"/>
    </xf>
    <xf numFmtId="0" fontId="5" fillId="0" borderId="11" xfId="0" applyFont="1" applyBorder="1" applyProtection="1">
      <protection locked="0"/>
    </xf>
    <xf numFmtId="0" fontId="5" fillId="6" borderId="6" xfId="0" applyFont="1" applyFill="1" applyBorder="1"/>
    <xf numFmtId="0" fontId="7" fillId="5" borderId="7" xfId="0" applyFont="1" applyFill="1" applyBorder="1" applyAlignment="1">
      <alignment horizontal="center" wrapText="1"/>
    </xf>
    <xf numFmtId="0" fontId="7" fillId="5" borderId="6" xfId="0" applyFont="1" applyFill="1" applyBorder="1" applyAlignment="1">
      <alignment horizontal="center" wrapText="1"/>
    </xf>
    <xf numFmtId="0" fontId="7" fillId="5" borderId="8" xfId="0" applyFont="1" applyFill="1" applyBorder="1" applyAlignment="1">
      <alignment horizontal="center" wrapText="1"/>
    </xf>
    <xf numFmtId="0" fontId="7" fillId="5" borderId="7" xfId="0" applyFont="1" applyFill="1" applyBorder="1" applyAlignment="1">
      <alignment horizontal="center"/>
    </xf>
    <xf numFmtId="0" fontId="7" fillId="5" borderId="12" xfId="0" applyFont="1" applyFill="1" applyBorder="1" applyAlignment="1">
      <alignment horizontal="center" wrapText="1"/>
    </xf>
    <xf numFmtId="167" fontId="7" fillId="5" borderId="6" xfId="1" applyNumberFormat="1" applyFont="1" applyFill="1" applyBorder="1" applyAlignment="1">
      <alignment horizontal="center" wrapText="1"/>
    </xf>
    <xf numFmtId="0" fontId="7" fillId="6" borderId="6" xfId="0" applyFont="1" applyFill="1" applyBorder="1" applyAlignment="1">
      <alignment horizontal="center" wrapText="1"/>
    </xf>
    <xf numFmtId="9" fontId="7" fillId="6" borderId="6" xfId="2" applyFont="1" applyFill="1" applyBorder="1" applyAlignment="1">
      <alignment horizontal="center" wrapText="1"/>
    </xf>
    <xf numFmtId="0" fontId="7" fillId="6" borderId="16" xfId="0" applyFont="1" applyFill="1" applyBorder="1"/>
    <xf numFmtId="0" fontId="7" fillId="6" borderId="15" xfId="0" applyFont="1" applyFill="1" applyBorder="1"/>
    <xf numFmtId="167" fontId="7" fillId="6" borderId="15" xfId="1" applyNumberFormat="1" applyFont="1" applyFill="1" applyBorder="1"/>
    <xf numFmtId="0" fontId="7" fillId="2" borderId="4" xfId="0" applyFont="1" applyFill="1" applyBorder="1" applyAlignment="1">
      <alignment horizontal="center" wrapText="1"/>
    </xf>
    <xf numFmtId="0" fontId="7" fillId="2" borderId="18" xfId="0" applyFont="1" applyFill="1" applyBorder="1" applyAlignment="1">
      <alignment horizontal="center"/>
    </xf>
    <xf numFmtId="0" fontId="7" fillId="2" borderId="19" xfId="0" applyFont="1" applyFill="1" applyBorder="1" applyAlignment="1">
      <alignment horizontal="center"/>
    </xf>
    <xf numFmtId="0" fontId="7" fillId="0" borderId="7" xfId="0" applyFont="1" applyBorder="1" applyAlignment="1">
      <alignment wrapText="1"/>
    </xf>
    <xf numFmtId="0" fontId="5" fillId="0" borderId="6" xfId="0" applyFont="1" applyBorder="1"/>
    <xf numFmtId="0" fontId="5" fillId="0" borderId="8" xfId="0" applyFont="1" applyBorder="1"/>
    <xf numFmtId="0" fontId="5" fillId="5" borderId="7" xfId="0" applyFont="1" applyFill="1" applyBorder="1" applyAlignment="1">
      <alignment wrapText="1"/>
    </xf>
    <xf numFmtId="164" fontId="5" fillId="5" borderId="6" xfId="1" applyFont="1" applyFill="1" applyBorder="1" applyProtection="1">
      <protection locked="0"/>
    </xf>
    <xf numFmtId="164" fontId="5" fillId="6" borderId="8" xfId="1" applyFont="1" applyFill="1" applyBorder="1"/>
    <xf numFmtId="164" fontId="5" fillId="3" borderId="6" xfId="1" applyFont="1" applyFill="1" applyBorder="1"/>
    <xf numFmtId="164" fontId="5" fillId="3" borderId="8" xfId="1" applyFont="1" applyFill="1" applyBorder="1"/>
    <xf numFmtId="10" fontId="7" fillId="5" borderId="7" xfId="2" applyNumberFormat="1" applyFont="1" applyFill="1" applyBorder="1" applyAlignment="1" applyProtection="1">
      <alignment wrapText="1"/>
      <protection locked="0"/>
    </xf>
    <xf numFmtId="164" fontId="5" fillId="6" borderId="6" xfId="1" applyFont="1" applyFill="1" applyBorder="1"/>
    <xf numFmtId="10" fontId="7" fillId="5" borderId="7" xfId="2" applyNumberFormat="1" applyFont="1" applyFill="1" applyBorder="1" applyAlignment="1" applyProtection="1">
      <alignment wrapText="1"/>
    </xf>
    <xf numFmtId="10" fontId="5" fillId="5" borderId="7" xfId="2" applyNumberFormat="1" applyFont="1" applyFill="1" applyBorder="1" applyAlignment="1">
      <alignment wrapText="1"/>
    </xf>
    <xf numFmtId="10" fontId="8" fillId="6" borderId="7" xfId="2" applyNumberFormat="1" applyFont="1" applyFill="1" applyBorder="1" applyAlignment="1">
      <alignment wrapText="1"/>
    </xf>
    <xf numFmtId="0" fontId="5" fillId="6" borderId="7" xfId="0" applyFont="1" applyFill="1" applyBorder="1" applyAlignment="1">
      <alignment wrapText="1"/>
    </xf>
    <xf numFmtId="0" fontId="5" fillId="0" borderId="7" xfId="0" applyFont="1" applyBorder="1" applyAlignment="1">
      <alignment wrapText="1"/>
    </xf>
    <xf numFmtId="10" fontId="7" fillId="4" borderId="7" xfId="2" applyNumberFormat="1" applyFont="1" applyFill="1" applyBorder="1" applyAlignment="1" applyProtection="1">
      <alignment wrapText="1"/>
    </xf>
    <xf numFmtId="164" fontId="5" fillId="6" borderId="6" xfId="1" applyFont="1" applyFill="1" applyBorder="1" applyProtection="1"/>
    <xf numFmtId="0" fontId="7" fillId="6" borderId="7" xfId="0" applyFont="1" applyFill="1" applyBorder="1" applyAlignment="1">
      <alignment wrapText="1"/>
    </xf>
    <xf numFmtId="0" fontId="5" fillId="3" borderId="6" xfId="0" applyFont="1" applyFill="1" applyBorder="1"/>
    <xf numFmtId="0" fontId="7" fillId="6" borderId="9" xfId="0" applyFont="1" applyFill="1" applyBorder="1" applyAlignment="1">
      <alignment wrapText="1"/>
    </xf>
    <xf numFmtId="164" fontId="5" fillId="6" borderId="10" xfId="1" applyFont="1" applyFill="1" applyBorder="1"/>
    <xf numFmtId="164" fontId="5" fillId="6" borderId="11" xfId="1" applyFont="1" applyFill="1" applyBorder="1"/>
    <xf numFmtId="0" fontId="7" fillId="2" borderId="7" xfId="0" applyFont="1" applyFill="1" applyBorder="1" applyAlignment="1">
      <alignment horizontal="center" wrapText="1"/>
    </xf>
    <xf numFmtId="0" fontId="7" fillId="2" borderId="6" xfId="0" applyFont="1" applyFill="1" applyBorder="1" applyAlignment="1">
      <alignment horizontal="center" wrapText="1"/>
    </xf>
    <xf numFmtId="0" fontId="7" fillId="2" borderId="8" xfId="0" applyFont="1" applyFill="1" applyBorder="1" applyAlignment="1">
      <alignment horizontal="center" wrapText="1"/>
    </xf>
    <xf numFmtId="0" fontId="7" fillId="0" borderId="28" xfId="0" applyFont="1" applyBorder="1"/>
    <xf numFmtId="0" fontId="7" fillId="6" borderId="29" xfId="0" applyFont="1" applyFill="1" applyBorder="1" applyAlignment="1">
      <alignment horizontal="center"/>
    </xf>
    <xf numFmtId="0" fontId="7" fillId="0" borderId="29" xfId="0" applyFont="1" applyBorder="1"/>
    <xf numFmtId="167" fontId="7" fillId="6" borderId="29" xfId="0" applyNumberFormat="1" applyFont="1" applyFill="1" applyBorder="1"/>
    <xf numFmtId="0" fontId="5" fillId="0" borderId="7" xfId="0" applyFont="1" applyBorder="1"/>
    <xf numFmtId="0" fontId="7" fillId="2" borderId="7" xfId="0" applyFont="1" applyFill="1" applyBorder="1" applyAlignment="1">
      <alignment horizontal="center"/>
    </xf>
    <xf numFmtId="0" fontId="7" fillId="2" borderId="18" xfId="0" applyFont="1" applyFill="1" applyBorder="1" applyAlignment="1">
      <alignment horizontal="center" wrapText="1"/>
    </xf>
    <xf numFmtId="0" fontId="7" fillId="2" borderId="30" xfId="0" applyFont="1" applyFill="1" applyBorder="1" applyAlignment="1">
      <alignment horizontal="center" wrapText="1"/>
    </xf>
    <xf numFmtId="0" fontId="7" fillId="2" borderId="37" xfId="0" applyFont="1" applyFill="1" applyBorder="1" applyAlignment="1">
      <alignment horizontal="center"/>
    </xf>
    <xf numFmtId="0" fontId="8" fillId="0" borderId="7" xfId="0" applyFont="1" applyBorder="1" applyProtection="1">
      <protection locked="0"/>
    </xf>
    <xf numFmtId="0" fontId="5" fillId="6" borderId="8" xfId="0" applyFont="1" applyFill="1" applyBorder="1"/>
    <xf numFmtId="0" fontId="5" fillId="0" borderId="7" xfId="0" applyFont="1" applyBorder="1" applyProtection="1">
      <protection locked="0"/>
    </xf>
    <xf numFmtId="0" fontId="5" fillId="0" borderId="9" xfId="0" applyFont="1" applyBorder="1" applyProtection="1">
      <protection locked="0"/>
    </xf>
    <xf numFmtId="0" fontId="5" fillId="6" borderId="11" xfId="0" applyFont="1" applyFill="1" applyBorder="1"/>
    <xf numFmtId="0" fontId="5" fillId="0" borderId="20" xfId="0" applyFont="1" applyBorder="1" applyAlignment="1">
      <alignment wrapText="1"/>
    </xf>
    <xf numFmtId="0" fontId="5" fillId="6" borderId="29" xfId="0" applyFont="1" applyFill="1" applyBorder="1"/>
    <xf numFmtId="0" fontId="5" fillId="6" borderId="34" xfId="0" applyFont="1" applyFill="1" applyBorder="1"/>
    <xf numFmtId="0" fontId="5" fillId="0" borderId="2" xfId="0" applyFont="1" applyBorder="1" applyAlignment="1">
      <alignment wrapText="1"/>
    </xf>
    <xf numFmtId="164" fontId="5" fillId="0" borderId="2" xfId="1" applyFont="1" applyBorder="1" applyAlignment="1">
      <alignment wrapText="1"/>
    </xf>
    <xf numFmtId="9" fontId="5" fillId="0" borderId="2" xfId="2" applyFont="1" applyBorder="1" applyAlignment="1">
      <alignment wrapText="1"/>
    </xf>
    <xf numFmtId="168" fontId="5" fillId="0" borderId="2" xfId="5" applyNumberFormat="1" applyFont="1" applyBorder="1" applyAlignment="1">
      <alignment wrapText="1"/>
    </xf>
    <xf numFmtId="164" fontId="5" fillId="0" borderId="2" xfId="1" applyFont="1" applyBorder="1"/>
    <xf numFmtId="164" fontId="5" fillId="0" borderId="0" xfId="1" applyFont="1" applyAlignment="1">
      <alignment wrapText="1"/>
    </xf>
    <xf numFmtId="9" fontId="5" fillId="0" borderId="0" xfId="2" applyFont="1" applyAlignment="1">
      <alignment wrapText="1"/>
    </xf>
    <xf numFmtId="168" fontId="5" fillId="0" borderId="0" xfId="5" applyNumberFormat="1" applyFont="1" applyAlignment="1">
      <alignment wrapText="1"/>
    </xf>
    <xf numFmtId="164" fontId="5" fillId="0" borderId="0" xfId="1" applyFont="1"/>
    <xf numFmtId="0" fontId="12" fillId="0" borderId="25" xfId="0" applyFont="1" applyBorder="1" applyAlignment="1">
      <alignment horizontal="left" wrapText="1"/>
    </xf>
    <xf numFmtId="0" fontId="12" fillId="0" borderId="26" xfId="0" applyFont="1" applyBorder="1" applyAlignment="1">
      <alignment horizontal="left" wrapText="1"/>
    </xf>
    <xf numFmtId="0" fontId="12" fillId="0" borderId="27" xfId="0" applyFont="1" applyBorder="1" applyAlignment="1">
      <alignment horizontal="left" wrapText="1"/>
    </xf>
    <xf numFmtId="0" fontId="12" fillId="0" borderId="7" xfId="0" applyFont="1" applyBorder="1" applyAlignment="1">
      <alignment horizontal="left" wrapText="1"/>
    </xf>
    <xf numFmtId="0" fontId="12" fillId="0" borderId="6" xfId="0" applyFont="1" applyBorder="1" applyAlignment="1">
      <alignment horizontal="left" wrapText="1"/>
    </xf>
    <xf numFmtId="0" fontId="12" fillId="0" borderId="8" xfId="0" applyFont="1" applyBorder="1" applyAlignment="1">
      <alignment horizontal="left" wrapText="1"/>
    </xf>
    <xf numFmtId="0" fontId="12" fillId="0" borderId="4" xfId="0" applyFont="1" applyBorder="1" applyAlignment="1">
      <alignment horizontal="left" wrapText="1"/>
    </xf>
    <xf numFmtId="0" fontId="5" fillId="0" borderId="0" xfId="0" applyFont="1" applyAlignment="1">
      <alignment horizontal="left" wrapText="1"/>
    </xf>
    <xf numFmtId="0" fontId="7" fillId="0" borderId="26" xfId="0" applyFont="1" applyBorder="1" applyAlignment="1">
      <alignment horizontal="left" wrapText="1"/>
    </xf>
    <xf numFmtId="0" fontId="5" fillId="8" borderId="4" xfId="0" applyFont="1" applyFill="1" applyBorder="1" applyAlignment="1">
      <alignment horizontal="center" wrapText="1"/>
    </xf>
    <xf numFmtId="0" fontId="5" fillId="8" borderId="0" xfId="0" applyFont="1" applyFill="1" applyAlignment="1">
      <alignment horizontal="center" wrapText="1"/>
    </xf>
    <xf numFmtId="0" fontId="5" fillId="8" borderId="5" xfId="0" applyFont="1" applyFill="1" applyBorder="1" applyAlignment="1">
      <alignment horizontal="center" wrapText="1"/>
    </xf>
    <xf numFmtId="0" fontId="12" fillId="6" borderId="26" xfId="0" applyFont="1" applyFill="1" applyBorder="1" applyAlignment="1">
      <alignment horizontal="left" wrapText="1"/>
    </xf>
    <xf numFmtId="0" fontId="12" fillId="6" borderId="27" xfId="0" applyFont="1" applyFill="1" applyBorder="1" applyAlignment="1">
      <alignment horizontal="left" wrapText="1"/>
    </xf>
    <xf numFmtId="0" fontId="5" fillId="6" borderId="0" xfId="0" applyFont="1" applyFill="1"/>
    <xf numFmtId="0" fontId="7" fillId="6" borderId="25" xfId="0" applyFont="1" applyFill="1" applyBorder="1" applyAlignment="1">
      <alignment horizontal="left" wrapText="1"/>
    </xf>
    <xf numFmtId="167" fontId="12" fillId="6" borderId="26" xfId="0" applyNumberFormat="1" applyFont="1" applyFill="1" applyBorder="1" applyAlignment="1">
      <alignment horizontal="left" wrapText="1"/>
    </xf>
    <xf numFmtId="0" fontId="12" fillId="6" borderId="6" xfId="0" applyFont="1" applyFill="1" applyBorder="1" applyAlignment="1">
      <alignment horizontal="left" wrapText="1"/>
    </xf>
    <xf numFmtId="0" fontId="12" fillId="6" borderId="8" xfId="0" applyFont="1" applyFill="1" applyBorder="1" applyAlignment="1">
      <alignment horizontal="center" wrapText="1"/>
    </xf>
    <xf numFmtId="0" fontId="12" fillId="6" borderId="7" xfId="0" applyFont="1" applyFill="1" applyBorder="1" applyAlignment="1">
      <alignment horizontal="center" wrapText="1"/>
    </xf>
    <xf numFmtId="0" fontId="12" fillId="6" borderId="6" xfId="0" applyFont="1" applyFill="1" applyBorder="1" applyAlignment="1">
      <alignment horizontal="center" wrapText="1"/>
    </xf>
    <xf numFmtId="0" fontId="5" fillId="6" borderId="6" xfId="0" applyFont="1" applyFill="1" applyBorder="1" applyAlignment="1">
      <alignment wrapText="1"/>
    </xf>
    <xf numFmtId="0" fontId="7" fillId="6" borderId="6" xfId="0" applyFont="1" applyFill="1" applyBorder="1" applyAlignment="1">
      <alignment wrapText="1"/>
    </xf>
    <xf numFmtId="164" fontId="7" fillId="6" borderId="6" xfId="1" applyFont="1" applyFill="1" applyBorder="1" applyAlignment="1">
      <alignment wrapText="1"/>
    </xf>
    <xf numFmtId="9" fontId="7" fillId="6" borderId="6" xfId="2" applyFont="1" applyFill="1" applyBorder="1" applyAlignment="1">
      <alignment wrapText="1"/>
    </xf>
    <xf numFmtId="168" fontId="7" fillId="6" borderId="6" xfId="5" applyNumberFormat="1" applyFont="1" applyFill="1" applyBorder="1" applyAlignment="1">
      <alignment wrapText="1"/>
    </xf>
    <xf numFmtId="0" fontId="7" fillId="0" borderId="0" xfId="0" applyFont="1" applyAlignment="1">
      <alignment wrapText="1"/>
    </xf>
    <xf numFmtId="164" fontId="7" fillId="0" borderId="0" xfId="1" applyFont="1" applyBorder="1" applyAlignment="1">
      <alignment wrapText="1"/>
    </xf>
    <xf numFmtId="9" fontId="7" fillId="0" borderId="0" xfId="2" applyFont="1" applyBorder="1" applyAlignment="1">
      <alignment wrapText="1"/>
    </xf>
    <xf numFmtId="168" fontId="7" fillId="0" borderId="0" xfId="5" applyNumberFormat="1" applyFont="1" applyBorder="1" applyAlignment="1">
      <alignment wrapText="1"/>
    </xf>
    <xf numFmtId="164" fontId="7" fillId="0" borderId="0" xfId="1" applyFont="1" applyBorder="1"/>
    <xf numFmtId="0" fontId="5" fillId="12" borderId="6" xfId="0" applyFont="1" applyFill="1" applyBorder="1" applyAlignment="1">
      <alignment wrapText="1"/>
    </xf>
    <xf numFmtId="0" fontId="7" fillId="12" borderId="6" xfId="0" applyFont="1" applyFill="1" applyBorder="1" applyAlignment="1">
      <alignment wrapText="1"/>
    </xf>
    <xf numFmtId="164" fontId="7" fillId="12" borderId="6" xfId="1" applyFont="1" applyFill="1" applyBorder="1" applyAlignment="1">
      <alignment wrapText="1"/>
    </xf>
    <xf numFmtId="9" fontId="7" fillId="12" borderId="6" xfId="2" applyFont="1" applyFill="1" applyBorder="1" applyAlignment="1">
      <alignment wrapText="1"/>
    </xf>
    <xf numFmtId="168" fontId="7" fillId="12" borderId="6" xfId="5" applyNumberFormat="1" applyFont="1" applyFill="1" applyBorder="1" applyAlignment="1">
      <alignment wrapText="1"/>
    </xf>
    <xf numFmtId="164" fontId="7" fillId="12" borderId="40" xfId="1" applyFont="1" applyFill="1" applyBorder="1" applyAlignment="1">
      <alignment wrapText="1"/>
    </xf>
    <xf numFmtId="0" fontId="5" fillId="12" borderId="10" xfId="0" applyFont="1" applyFill="1" applyBorder="1" applyAlignment="1">
      <alignment wrapText="1"/>
    </xf>
    <xf numFmtId="0" fontId="7" fillId="12" borderId="10" xfId="0" applyFont="1" applyFill="1" applyBorder="1" applyAlignment="1">
      <alignment wrapText="1"/>
    </xf>
    <xf numFmtId="164" fontId="7" fillId="12" borderId="10" xfId="1" applyFont="1" applyFill="1" applyBorder="1" applyAlignment="1">
      <alignment wrapText="1"/>
    </xf>
    <xf numFmtId="9" fontId="7" fillId="12" borderId="10" xfId="2" applyFont="1" applyFill="1" applyBorder="1" applyAlignment="1">
      <alignment wrapText="1"/>
    </xf>
    <xf numFmtId="168" fontId="7" fillId="12" borderId="10" xfId="5" applyNumberFormat="1" applyFont="1" applyFill="1" applyBorder="1" applyAlignment="1">
      <alignment wrapText="1"/>
    </xf>
    <xf numFmtId="164" fontId="7" fillId="2" borderId="6" xfId="1" applyFont="1" applyFill="1" applyBorder="1" applyAlignment="1">
      <alignment horizontal="center" wrapText="1"/>
    </xf>
    <xf numFmtId="9" fontId="7" fillId="2" borderId="6" xfId="2" applyFont="1" applyFill="1" applyBorder="1" applyAlignment="1">
      <alignment horizontal="center" wrapText="1"/>
    </xf>
    <xf numFmtId="168" fontId="7" fillId="2" borderId="6" xfId="5" applyNumberFormat="1" applyFont="1" applyFill="1" applyBorder="1" applyAlignment="1">
      <alignment horizontal="center" wrapText="1"/>
    </xf>
    <xf numFmtId="164" fontId="5" fillId="0" borderId="6" xfId="1" applyFont="1" applyBorder="1" applyAlignment="1" applyProtection="1">
      <alignment wrapText="1"/>
      <protection locked="0"/>
    </xf>
    <xf numFmtId="9" fontId="5" fillId="0" borderId="6" xfId="2" applyFont="1" applyBorder="1" applyAlignment="1" applyProtection="1">
      <alignment wrapText="1"/>
      <protection locked="0"/>
    </xf>
    <xf numFmtId="168" fontId="5" fillId="0" borderId="6" xfId="5" applyNumberFormat="1" applyFont="1" applyBorder="1" applyAlignment="1" applyProtection="1">
      <alignment wrapText="1"/>
      <protection locked="0"/>
    </xf>
    <xf numFmtId="164" fontId="5" fillId="11" borderId="6" xfId="1" applyFont="1" applyFill="1" applyBorder="1" applyAlignment="1">
      <alignment wrapText="1"/>
    </xf>
    <xf numFmtId="164" fontId="5" fillId="0" borderId="6" xfId="1" applyFont="1" applyBorder="1" applyProtection="1">
      <protection locked="0"/>
    </xf>
    <xf numFmtId="164" fontId="5" fillId="11" borderId="40" xfId="1" applyFont="1" applyFill="1" applyBorder="1"/>
    <xf numFmtId="0" fontId="5" fillId="0" borderId="4" xfId="0" applyFont="1" applyBorder="1" applyAlignment="1" applyProtection="1">
      <alignment wrapText="1"/>
      <protection locked="0"/>
    </xf>
    <xf numFmtId="0" fontId="5" fillId="0" borderId="0" xfId="0" applyFont="1" applyAlignment="1" applyProtection="1">
      <alignment wrapText="1"/>
      <protection locked="0"/>
    </xf>
    <xf numFmtId="164" fontId="5" fillId="0" borderId="0" xfId="1" applyFont="1" applyBorder="1" applyAlignment="1" applyProtection="1">
      <alignment wrapText="1"/>
      <protection locked="0"/>
    </xf>
    <xf numFmtId="9" fontId="5" fillId="0" borderId="0" xfId="2" applyFont="1" applyBorder="1" applyAlignment="1" applyProtection="1">
      <alignment wrapText="1"/>
      <protection locked="0"/>
    </xf>
    <xf numFmtId="168" fontId="5" fillId="0" borderId="0" xfId="5" applyNumberFormat="1" applyFont="1" applyBorder="1" applyAlignment="1" applyProtection="1">
      <alignment wrapText="1"/>
      <protection locked="0"/>
    </xf>
    <xf numFmtId="164" fontId="5" fillId="0" borderId="0" xfId="1" applyFont="1" applyBorder="1" applyAlignment="1">
      <alignment wrapText="1"/>
    </xf>
    <xf numFmtId="164" fontId="5" fillId="0" borderId="0" xfId="1" applyFont="1" applyBorder="1" applyProtection="1">
      <protection locked="0"/>
    </xf>
    <xf numFmtId="9" fontId="5" fillId="0" borderId="0" xfId="2" applyFont="1" applyBorder="1" applyAlignment="1">
      <alignment wrapText="1"/>
    </xf>
    <xf numFmtId="168" fontId="5" fillId="0" borderId="0" xfId="5" applyNumberFormat="1" applyFont="1" applyBorder="1" applyAlignment="1">
      <alignment wrapText="1"/>
    </xf>
    <xf numFmtId="164" fontId="5" fillId="0" borderId="0" xfId="1" applyFont="1" applyBorder="1"/>
    <xf numFmtId="164" fontId="5" fillId="6" borderId="6" xfId="1" applyFont="1" applyFill="1" applyBorder="1" applyAlignment="1">
      <alignment wrapText="1"/>
    </xf>
    <xf numFmtId="9" fontId="5" fillId="6" borderId="6" xfId="2" applyFont="1" applyFill="1" applyBorder="1" applyAlignment="1">
      <alignment wrapText="1"/>
    </xf>
    <xf numFmtId="168" fontId="5" fillId="6" borderId="6" xfId="5" applyNumberFormat="1" applyFont="1" applyFill="1" applyBorder="1" applyAlignment="1">
      <alignment wrapText="1"/>
    </xf>
    <xf numFmtId="164" fontId="5" fillId="6" borderId="40" xfId="1" applyFont="1" applyFill="1" applyBorder="1" applyAlignment="1">
      <alignment wrapText="1"/>
    </xf>
    <xf numFmtId="0" fontId="5" fillId="12" borderId="7" xfId="0" applyFont="1" applyFill="1" applyBorder="1" applyAlignment="1">
      <alignment wrapText="1"/>
    </xf>
    <xf numFmtId="164" fontId="5" fillId="12" borderId="6" xfId="1" applyFont="1" applyFill="1" applyBorder="1" applyAlignment="1">
      <alignment wrapText="1"/>
    </xf>
    <xf numFmtId="9" fontId="5" fillId="12" borderId="6" xfId="2" applyFont="1" applyFill="1" applyBorder="1" applyAlignment="1">
      <alignment wrapText="1"/>
    </xf>
    <xf numFmtId="168" fontId="5" fillId="12" borderId="6" xfId="5" applyNumberFormat="1" applyFont="1" applyFill="1" applyBorder="1" applyAlignment="1">
      <alignment wrapText="1"/>
    </xf>
    <xf numFmtId="164" fontId="5" fillId="12" borderId="40" xfId="1" applyFont="1" applyFill="1" applyBorder="1" applyAlignment="1">
      <alignment wrapText="1"/>
    </xf>
    <xf numFmtId="0" fontId="5" fillId="12" borderId="9" xfId="0" applyFont="1" applyFill="1" applyBorder="1" applyAlignment="1">
      <alignment wrapText="1"/>
    </xf>
    <xf numFmtId="164" fontId="5" fillId="12" borderId="10" xfId="1" applyFont="1" applyFill="1" applyBorder="1" applyAlignment="1">
      <alignment wrapText="1"/>
    </xf>
    <xf numFmtId="9" fontId="5" fillId="12" borderId="10" xfId="2" applyFont="1" applyFill="1" applyBorder="1" applyAlignment="1">
      <alignment wrapText="1"/>
    </xf>
    <xf numFmtId="168" fontId="5" fillId="12" borderId="10" xfId="5" applyNumberFormat="1" applyFont="1" applyFill="1" applyBorder="1" applyAlignment="1">
      <alignment wrapText="1"/>
    </xf>
    <xf numFmtId="0" fontId="12" fillId="6" borderId="25" xfId="0" applyFont="1" applyFill="1" applyBorder="1" applyAlignment="1">
      <alignment horizontal="left" wrapText="1"/>
    </xf>
    <xf numFmtId="167" fontId="12" fillId="6" borderId="27" xfId="0" applyNumberFormat="1" applyFont="1" applyFill="1" applyBorder="1" applyAlignment="1">
      <alignment horizontal="left" wrapText="1"/>
    </xf>
    <xf numFmtId="0" fontId="2" fillId="0" borderId="0" xfId="0" applyFont="1"/>
    <xf numFmtId="0" fontId="7" fillId="2" borderId="12" xfId="0" applyFont="1" applyFill="1" applyBorder="1" applyAlignment="1">
      <alignment horizontal="center" wrapText="1"/>
    </xf>
    <xf numFmtId="0" fontId="5" fillId="0" borderId="12" xfId="0" applyFont="1" applyBorder="1" applyAlignment="1" applyProtection="1">
      <alignment wrapText="1"/>
      <protection locked="0"/>
    </xf>
    <xf numFmtId="0" fontId="7" fillId="2" borderId="41" xfId="0" applyFont="1" applyFill="1" applyBorder="1" applyAlignment="1">
      <alignment horizontal="center" wrapText="1"/>
    </xf>
    <xf numFmtId="0" fontId="7" fillId="2" borderId="42" xfId="0" applyFont="1" applyFill="1" applyBorder="1" applyAlignment="1">
      <alignment horizontal="center" wrapText="1"/>
    </xf>
    <xf numFmtId="0" fontId="7" fillId="2" borderId="43" xfId="0" applyFont="1" applyFill="1" applyBorder="1" applyAlignment="1">
      <alignment horizontal="center" wrapText="1"/>
    </xf>
    <xf numFmtId="0" fontId="5" fillId="0" borderId="8" xfId="0" applyFont="1" applyBorder="1" applyAlignment="1" applyProtection="1">
      <alignment wrapText="1"/>
      <protection locked="0"/>
    </xf>
    <xf numFmtId="0" fontId="5" fillId="0" borderId="11" xfId="0" applyFont="1" applyBorder="1" applyAlignment="1" applyProtection="1">
      <alignment wrapText="1"/>
      <protection locked="0"/>
    </xf>
    <xf numFmtId="164" fontId="7" fillId="0" borderId="0" xfId="1" applyFont="1" applyFill="1" applyBorder="1" applyAlignment="1">
      <alignment wrapText="1"/>
    </xf>
    <xf numFmtId="9" fontId="7" fillId="0" borderId="0" xfId="2" applyFont="1" applyFill="1" applyBorder="1" applyAlignment="1">
      <alignment wrapText="1"/>
    </xf>
    <xf numFmtId="168" fontId="7" fillId="0" borderId="0" xfId="5" applyNumberFormat="1" applyFont="1" applyFill="1" applyBorder="1" applyAlignment="1">
      <alignment wrapText="1"/>
    </xf>
    <xf numFmtId="0" fontId="0" fillId="0" borderId="0" xfId="0" applyAlignment="1">
      <alignment wrapText="1"/>
    </xf>
    <xf numFmtId="0" fontId="7" fillId="2" borderId="44" xfId="0" applyFont="1" applyFill="1" applyBorder="1" applyAlignment="1">
      <alignment horizontal="center" wrapText="1"/>
    </xf>
    <xf numFmtId="0" fontId="5" fillId="0" borderId="40" xfId="0" applyFont="1" applyBorder="1" applyAlignment="1" applyProtection="1">
      <alignment wrapText="1"/>
      <protection locked="0"/>
    </xf>
    <xf numFmtId="0" fontId="5" fillId="0" borderId="45" xfId="0" applyFont="1" applyBorder="1" applyAlignment="1" applyProtection="1">
      <alignment wrapText="1"/>
      <protection locked="0"/>
    </xf>
    <xf numFmtId="0" fontId="2" fillId="0" borderId="0" xfId="0" applyFont="1" applyAlignment="1">
      <alignment wrapText="1"/>
    </xf>
    <xf numFmtId="0" fontId="7" fillId="2" borderId="8" xfId="0" applyFont="1" applyFill="1" applyBorder="1" applyAlignment="1">
      <alignment wrapText="1"/>
    </xf>
    <xf numFmtId="3" fontId="8" fillId="0" borderId="0" xfId="0" applyNumberFormat="1" applyFont="1" applyAlignment="1">
      <alignment wrapText="1"/>
    </xf>
    <xf numFmtId="0" fontId="8" fillId="0" borderId="0" xfId="0" applyFont="1" applyAlignment="1">
      <alignment wrapText="1"/>
    </xf>
    <xf numFmtId="9" fontId="8" fillId="0" borderId="0" xfId="0" applyNumberFormat="1" applyFont="1" applyAlignment="1">
      <alignment wrapText="1"/>
    </xf>
    <xf numFmtId="0" fontId="12" fillId="2" borderId="36" xfId="0" applyFont="1" applyFill="1" applyBorder="1" applyAlignment="1">
      <alignment wrapText="1"/>
    </xf>
    <xf numFmtId="9" fontId="8" fillId="0" borderId="15" xfId="0" applyNumberFormat="1" applyFont="1" applyBorder="1" applyAlignment="1">
      <alignment wrapText="1"/>
    </xf>
    <xf numFmtId="168" fontId="5" fillId="2" borderId="5" xfId="5" applyNumberFormat="1" applyFont="1" applyFill="1" applyBorder="1" applyProtection="1">
      <protection locked="0"/>
    </xf>
    <xf numFmtId="168" fontId="5" fillId="6" borderId="5" xfId="5" applyNumberFormat="1" applyFont="1" applyFill="1" applyBorder="1"/>
    <xf numFmtId="0" fontId="8" fillId="0" borderId="0" xfId="0" applyFont="1" applyAlignment="1" applyProtection="1">
      <alignment wrapText="1"/>
      <protection locked="0"/>
    </xf>
    <xf numFmtId="168" fontId="8" fillId="0" borderId="0" xfId="5" applyNumberFormat="1" applyFont="1" applyBorder="1" applyAlignment="1">
      <alignment wrapText="1"/>
    </xf>
    <xf numFmtId="0" fontId="5" fillId="0" borderId="6" xfId="0" applyFont="1" applyBorder="1" applyAlignment="1" applyProtection="1">
      <alignment horizontal="center"/>
      <protection locked="0"/>
    </xf>
    <xf numFmtId="167" fontId="5" fillId="0" borderId="6" xfId="1" applyNumberFormat="1" applyFont="1" applyBorder="1" applyProtection="1">
      <protection locked="0"/>
    </xf>
    <xf numFmtId="167" fontId="5" fillId="6" borderId="8" xfId="1" applyNumberFormat="1" applyFont="1" applyFill="1" applyBorder="1"/>
    <xf numFmtId="0" fontId="5" fillId="2" borderId="0" xfId="0" applyFont="1" applyFill="1" applyAlignment="1" applyProtection="1">
      <alignment wrapText="1"/>
      <protection locked="0"/>
    </xf>
    <xf numFmtId="164" fontId="3" fillId="14" borderId="6" xfId="1" applyFont="1" applyFill="1" applyBorder="1" applyProtection="1"/>
    <xf numFmtId="164" fontId="3" fillId="6" borderId="18" xfId="1" applyFont="1" applyFill="1" applyBorder="1"/>
    <xf numFmtId="164" fontId="3" fillId="6" borderId="19" xfId="1" applyFont="1" applyFill="1" applyBorder="1"/>
    <xf numFmtId="0" fontId="3" fillId="0" borderId="18" xfId="0" applyFont="1" applyBorder="1"/>
    <xf numFmtId="0" fontId="3" fillId="0" borderId="19" xfId="0" applyFont="1" applyBorder="1"/>
    <xf numFmtId="164" fontId="3" fillId="6" borderId="47" xfId="1" applyFont="1" applyFill="1" applyBorder="1"/>
    <xf numFmtId="164" fontId="3" fillId="6" borderId="46" xfId="1" applyFont="1" applyFill="1" applyBorder="1"/>
    <xf numFmtId="0" fontId="2" fillId="0" borderId="0" xfId="0" applyFont="1" applyAlignment="1">
      <alignment horizontal="center"/>
    </xf>
    <xf numFmtId="167" fontId="0" fillId="0" borderId="0" xfId="1" applyNumberFormat="1" applyFont="1" applyFill="1" applyBorder="1"/>
    <xf numFmtId="167" fontId="0" fillId="0" borderId="0" xfId="0" applyNumberFormat="1"/>
    <xf numFmtId="164" fontId="3" fillId="14" borderId="6" xfId="1" applyFont="1" applyFill="1" applyBorder="1"/>
    <xf numFmtId="164" fontId="3" fillId="14" borderId="8" xfId="1" applyFont="1" applyFill="1" applyBorder="1"/>
    <xf numFmtId="0" fontId="7" fillId="15" borderId="42" xfId="0" applyFont="1" applyFill="1" applyBorder="1" applyAlignment="1">
      <alignment horizontal="center" wrapText="1"/>
    </xf>
    <xf numFmtId="0" fontId="7" fillId="15" borderId="44" xfId="0" applyFont="1" applyFill="1" applyBorder="1" applyAlignment="1">
      <alignment horizontal="center" wrapText="1"/>
    </xf>
    <xf numFmtId="0" fontId="12" fillId="0" borderId="0" xfId="0" applyFont="1" applyAlignment="1">
      <alignment horizontal="left" wrapText="1"/>
    </xf>
    <xf numFmtId="164" fontId="7" fillId="6" borderId="40" xfId="1" applyFont="1" applyFill="1" applyBorder="1" applyAlignment="1">
      <alignment wrapText="1"/>
    </xf>
    <xf numFmtId="164" fontId="7" fillId="12" borderId="45" xfId="1" applyFont="1" applyFill="1" applyBorder="1" applyAlignment="1">
      <alignment wrapText="1"/>
    </xf>
    <xf numFmtId="164" fontId="7" fillId="2" borderId="40" xfId="1" applyFont="1" applyFill="1" applyBorder="1" applyAlignment="1">
      <alignment horizontal="center" wrapText="1"/>
    </xf>
    <xf numFmtId="164" fontId="5" fillId="12" borderId="45" xfId="1" applyFont="1" applyFill="1" applyBorder="1" applyAlignment="1">
      <alignment wrapText="1"/>
    </xf>
    <xf numFmtId="0" fontId="5" fillId="0" borderId="48" xfId="0" applyFont="1" applyBorder="1"/>
    <xf numFmtId="0" fontId="7" fillId="0" borderId="0" xfId="0" applyFont="1" applyAlignment="1">
      <alignment horizontal="left" wrapText="1"/>
    </xf>
    <xf numFmtId="0" fontId="7" fillId="0" borderId="48" xfId="0" applyFont="1" applyBorder="1" applyAlignment="1">
      <alignment horizontal="left" wrapText="1"/>
    </xf>
    <xf numFmtId="0" fontId="7" fillId="0" borderId="48" xfId="0" applyFont="1" applyBorder="1" applyAlignment="1">
      <alignment wrapText="1"/>
    </xf>
    <xf numFmtId="166" fontId="0" fillId="0" borderId="0" xfId="0" applyNumberFormat="1"/>
    <xf numFmtId="168" fontId="5" fillId="2" borderId="5" xfId="5" applyNumberFormat="1" applyFont="1" applyFill="1" applyBorder="1" applyAlignment="1" applyProtection="1">
      <alignment wrapText="1"/>
      <protection locked="0"/>
    </xf>
    <xf numFmtId="0" fontId="8" fillId="10" borderId="1" xfId="0" applyFont="1" applyFill="1" applyBorder="1" applyAlignment="1">
      <alignment horizontal="center" wrapText="1"/>
    </xf>
    <xf numFmtId="0" fontId="8" fillId="10" borderId="2" xfId="0" applyFont="1" applyFill="1" applyBorder="1" applyAlignment="1">
      <alignment horizontal="center" wrapText="1"/>
    </xf>
    <xf numFmtId="0" fontId="8" fillId="10" borderId="3" xfId="0" applyFont="1" applyFill="1" applyBorder="1" applyAlignment="1">
      <alignment horizontal="center" wrapText="1"/>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5" fillId="8" borderId="16" xfId="0" applyFont="1" applyFill="1" applyBorder="1" applyAlignment="1">
      <alignment horizontal="center" wrapText="1"/>
    </xf>
    <xf numFmtId="0" fontId="5" fillId="8" borderId="15" xfId="0" applyFont="1" applyFill="1" applyBorder="1" applyAlignment="1">
      <alignment horizontal="center" wrapText="1"/>
    </xf>
    <xf numFmtId="0" fontId="5" fillId="8" borderId="17" xfId="0" applyFont="1" applyFill="1" applyBorder="1" applyAlignment="1">
      <alignment horizontal="center" wrapText="1"/>
    </xf>
    <xf numFmtId="0" fontId="4" fillId="0" borderId="4" xfId="0" applyFont="1" applyBorder="1" applyAlignment="1">
      <alignment horizontal="center"/>
    </xf>
    <xf numFmtId="0" fontId="4" fillId="0" borderId="0" xfId="0" applyFont="1" applyAlignment="1">
      <alignment horizontal="center"/>
    </xf>
    <xf numFmtId="0" fontId="12" fillId="0" borderId="25" xfId="0" applyFont="1" applyBorder="1" applyAlignment="1">
      <alignment horizontal="left" wrapText="1"/>
    </xf>
    <xf numFmtId="0" fontId="12" fillId="0" borderId="26" xfId="0" applyFont="1" applyBorder="1" applyAlignment="1">
      <alignment horizontal="left" wrapText="1"/>
    </xf>
    <xf numFmtId="0" fontId="12" fillId="0" borderId="27" xfId="0" applyFont="1" applyBorder="1" applyAlignment="1">
      <alignment horizontal="left" wrapText="1"/>
    </xf>
    <xf numFmtId="0" fontId="4" fillId="0" borderId="7" xfId="0" applyFont="1" applyBorder="1" applyAlignment="1">
      <alignment horizontal="center"/>
    </xf>
    <xf numFmtId="0" fontId="4" fillId="0" borderId="6" xfId="0" applyFont="1" applyBorder="1" applyAlignment="1">
      <alignment horizontal="center"/>
    </xf>
    <xf numFmtId="0" fontId="4" fillId="0" borderId="8" xfId="0" applyFont="1" applyBorder="1" applyAlignment="1">
      <alignment horizontal="center"/>
    </xf>
    <xf numFmtId="0" fontId="12" fillId="0" borderId="7" xfId="0" applyFont="1" applyBorder="1" applyAlignment="1">
      <alignment horizontal="left" wrapText="1"/>
    </xf>
    <xf numFmtId="0" fontId="12" fillId="0" borderId="6" xfId="0" applyFont="1" applyBorder="1" applyAlignment="1">
      <alignment horizontal="left" wrapText="1"/>
    </xf>
    <xf numFmtId="0" fontId="12" fillId="0" borderId="8" xfId="0" applyFont="1" applyBorder="1" applyAlignment="1">
      <alignment horizontal="left" wrapText="1"/>
    </xf>
    <xf numFmtId="0" fontId="4" fillId="0" borderId="4" xfId="0" applyFont="1" applyBorder="1" applyAlignment="1">
      <alignment horizontal="center" wrapText="1"/>
    </xf>
    <xf numFmtId="0" fontId="4" fillId="0" borderId="0" xfId="0" applyFont="1" applyAlignment="1">
      <alignment horizontal="center" wrapText="1"/>
    </xf>
    <xf numFmtId="0" fontId="4" fillId="0" borderId="5" xfId="0" applyFont="1" applyBorder="1" applyAlignment="1">
      <alignment horizontal="center" wrapText="1"/>
    </xf>
    <xf numFmtId="0" fontId="12" fillId="0" borderId="20" xfId="0" applyFont="1" applyBorder="1" applyAlignment="1">
      <alignment horizontal="left" wrapText="1"/>
    </xf>
    <xf numFmtId="0" fontId="12" fillId="0" borderId="21" xfId="0" applyFont="1" applyBorder="1" applyAlignment="1">
      <alignment horizontal="left" wrapText="1"/>
    </xf>
    <xf numFmtId="0" fontId="12" fillId="0" borderId="22" xfId="0" applyFont="1" applyBorder="1" applyAlignment="1">
      <alignment horizontal="left" wrapText="1"/>
    </xf>
    <xf numFmtId="0" fontId="0" fillId="0" borderId="0" xfId="0" applyAlignment="1">
      <alignment horizontal="left"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12" fillId="0" borderId="16" xfId="0" applyFont="1" applyBorder="1" applyAlignment="1">
      <alignment horizontal="left" wrapText="1"/>
    </xf>
    <xf numFmtId="0" fontId="7" fillId="0" borderId="15" xfId="0" applyFont="1" applyBorder="1" applyAlignment="1">
      <alignment horizontal="left" wrapText="1"/>
    </xf>
    <xf numFmtId="0" fontId="7" fillId="0" borderId="17" xfId="0" applyFont="1" applyBorder="1" applyAlignment="1">
      <alignment horizontal="left" wrapText="1"/>
    </xf>
    <xf numFmtId="0" fontId="4" fillId="0" borderId="5" xfId="0" applyFont="1" applyBorder="1" applyAlignment="1">
      <alignment horizontal="center"/>
    </xf>
    <xf numFmtId="0" fontId="9" fillId="0" borderId="0" xfId="0" applyFont="1" applyAlignment="1">
      <alignment horizontal="center" wrapText="1"/>
    </xf>
    <xf numFmtId="0" fontId="0" fillId="0" borderId="0" xfId="0" applyAlignment="1">
      <alignment horizontal="center"/>
    </xf>
    <xf numFmtId="0" fontId="7" fillId="2" borderId="31" xfId="0" applyFont="1" applyFill="1" applyBorder="1" applyAlignment="1">
      <alignment horizontal="left" wrapText="1"/>
    </xf>
    <xf numFmtId="0" fontId="7" fillId="2" borderId="32" xfId="0" applyFont="1" applyFill="1" applyBorder="1" applyAlignment="1">
      <alignment horizontal="left" wrapText="1"/>
    </xf>
    <xf numFmtId="0" fontId="7" fillId="2" borderId="33" xfId="0" applyFont="1" applyFill="1" applyBorder="1" applyAlignment="1">
      <alignment horizontal="left" wrapText="1"/>
    </xf>
    <xf numFmtId="0" fontId="12" fillId="0" borderId="4" xfId="0" applyFont="1" applyBorder="1" applyAlignment="1">
      <alignment horizontal="left" wrapText="1"/>
    </xf>
    <xf numFmtId="0" fontId="5" fillId="0" borderId="0" xfId="0" applyFont="1" applyAlignment="1">
      <alignment horizontal="left" wrapText="1"/>
    </xf>
    <xf numFmtId="0" fontId="5" fillId="0" borderId="5" xfId="0" applyFont="1" applyBorder="1" applyAlignment="1">
      <alignment horizontal="left" wrapText="1"/>
    </xf>
    <xf numFmtId="0" fontId="5" fillId="0" borderId="2" xfId="0" applyFont="1" applyBorder="1" applyAlignment="1">
      <alignment horizontal="center"/>
    </xf>
    <xf numFmtId="0" fontId="7" fillId="2" borderId="2" xfId="0" applyFont="1" applyFill="1" applyBorder="1" applyAlignment="1">
      <alignment horizontal="center"/>
    </xf>
    <xf numFmtId="0" fontId="7" fillId="2" borderId="6" xfId="0" applyFont="1" applyFill="1" applyBorder="1" applyAlignment="1">
      <alignment horizontal="center"/>
    </xf>
    <xf numFmtId="0" fontId="7" fillId="2" borderId="4" xfId="0" applyFont="1" applyFill="1" applyBorder="1" applyAlignment="1">
      <alignment horizontal="left" wrapText="1"/>
    </xf>
    <xf numFmtId="0" fontId="7" fillId="2" borderId="0" xfId="0" applyFont="1" applyFill="1" applyAlignment="1">
      <alignment horizontal="left" wrapText="1"/>
    </xf>
    <xf numFmtId="0" fontId="7" fillId="2" borderId="5" xfId="0" applyFont="1" applyFill="1" applyBorder="1" applyAlignment="1">
      <alignment horizontal="left" wrapText="1"/>
    </xf>
    <xf numFmtId="0" fontId="12" fillId="0" borderId="0" xfId="0" applyFont="1" applyAlignment="1">
      <alignment horizontal="left" wrapText="1"/>
    </xf>
    <xf numFmtId="0" fontId="12" fillId="0" borderId="5" xfId="0" applyFont="1" applyBorder="1" applyAlignment="1">
      <alignment horizontal="left" wrapText="1"/>
    </xf>
    <xf numFmtId="0" fontId="12" fillId="13" borderId="20" xfId="0" applyFont="1" applyFill="1" applyBorder="1" applyAlignment="1">
      <alignment horizontal="center" wrapText="1"/>
    </xf>
    <xf numFmtId="0" fontId="12" fillId="13" borderId="21" xfId="0" applyFont="1" applyFill="1" applyBorder="1" applyAlignment="1">
      <alignment horizontal="center" wrapText="1"/>
    </xf>
    <xf numFmtId="0" fontId="12" fillId="13" borderId="22" xfId="0" applyFont="1" applyFill="1" applyBorder="1" applyAlignment="1">
      <alignment horizontal="center" wrapText="1"/>
    </xf>
    <xf numFmtId="0" fontId="7" fillId="10" borderId="25" xfId="0" applyFont="1" applyFill="1" applyBorder="1" applyAlignment="1">
      <alignment horizontal="center" wrapText="1"/>
    </xf>
    <xf numFmtId="0" fontId="7" fillId="10" borderId="26" xfId="0" applyFont="1" applyFill="1" applyBorder="1" applyAlignment="1">
      <alignment horizontal="center" wrapText="1"/>
    </xf>
    <xf numFmtId="0" fontId="7" fillId="0" borderId="6" xfId="0" applyFont="1" applyBorder="1" applyAlignment="1">
      <alignment horizontal="center" wrapText="1"/>
    </xf>
    <xf numFmtId="0" fontId="0" fillId="0" borderId="1"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16" xfId="0" applyBorder="1" applyAlignment="1">
      <alignment horizontal="left" wrapText="1"/>
    </xf>
    <xf numFmtId="0" fontId="0" fillId="0" borderId="17" xfId="0" applyBorder="1" applyAlignment="1">
      <alignment horizontal="left" wrapText="1"/>
    </xf>
  </cellXfs>
  <cellStyles count="7">
    <cellStyle name="Comma" xfId="5" builtinId="3"/>
    <cellStyle name="Comma 2" xfId="4" xr:uid="{00000000-0005-0000-0000-000001000000}"/>
    <cellStyle name="Currency" xfId="1" builtinId="4"/>
    <cellStyle name="Normal" xfId="0" builtinId="0"/>
    <cellStyle name="Normal 2" xfId="6" xr:uid="{00000000-0005-0000-0000-000004000000}"/>
    <cellStyle name="Normal 2 2" xfId="3" xr:uid="{00000000-0005-0000-0000-000005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X109"/>
  <sheetViews>
    <sheetView topLeftCell="A4" zoomScale="120" zoomScaleNormal="120" workbookViewId="0">
      <selection activeCell="A16" sqref="A16"/>
    </sheetView>
  </sheetViews>
  <sheetFormatPr defaultColWidth="8.7109375" defaultRowHeight="15" x14ac:dyDescent="0.25"/>
  <cols>
    <col min="1" max="1" width="35.140625" style="24" customWidth="1"/>
    <col min="2" max="2" width="23.5703125" style="24" customWidth="1"/>
    <col min="3" max="3" width="17.85546875" style="24" customWidth="1"/>
    <col min="4" max="5" width="22.85546875" style="82" customWidth="1"/>
    <col min="6" max="6" width="22.85546875" style="24" customWidth="1"/>
    <col min="7" max="8" width="22.7109375" style="24" customWidth="1"/>
    <col min="9" max="10" width="16.85546875" style="24" customWidth="1"/>
    <col min="11" max="11" width="14.140625" style="109" customWidth="1"/>
    <col min="12" max="13" width="8.7109375" style="24"/>
    <col min="14" max="17" width="13.140625" style="24" customWidth="1"/>
    <col min="18" max="18" width="15.140625" style="24" customWidth="1"/>
    <col min="19" max="19" width="8.7109375" style="24"/>
    <col min="20" max="24" width="13.140625" style="24" customWidth="1"/>
    <col min="25" max="16384" width="8.7109375" style="24"/>
  </cols>
  <sheetData>
    <row r="1" spans="1:24" ht="28.15" thickBot="1" x14ac:dyDescent="0.3">
      <c r="A1" s="45" t="s">
        <v>35</v>
      </c>
      <c r="B1" s="80" t="s">
        <v>54</v>
      </c>
      <c r="C1" s="81"/>
      <c r="E1" s="83"/>
      <c r="F1" s="40"/>
      <c r="G1" s="40"/>
      <c r="H1" s="40"/>
      <c r="I1" s="41" t="s">
        <v>20</v>
      </c>
      <c r="J1" s="80" t="s">
        <v>34</v>
      </c>
      <c r="K1" s="84"/>
      <c r="N1" s="315" t="s">
        <v>184</v>
      </c>
      <c r="O1" s="316"/>
      <c r="P1" s="316"/>
      <c r="Q1" s="316"/>
      <c r="R1" s="316"/>
      <c r="S1" s="316"/>
      <c r="T1" s="316"/>
      <c r="U1" s="316"/>
      <c r="V1" s="316"/>
      <c r="W1" s="316"/>
      <c r="X1" s="317"/>
    </row>
    <row r="2" spans="1:24" ht="15.6" x14ac:dyDescent="0.3">
      <c r="A2" s="324" t="s">
        <v>107</v>
      </c>
      <c r="B2" s="325"/>
      <c r="C2" s="325"/>
      <c r="D2" s="325"/>
      <c r="E2" s="325"/>
      <c r="F2" s="325"/>
      <c r="G2" s="325"/>
      <c r="H2" s="325"/>
      <c r="I2" s="325"/>
      <c r="J2" s="325"/>
      <c r="K2" s="85"/>
      <c r="N2" s="318" t="s">
        <v>167</v>
      </c>
      <c r="O2" s="319"/>
      <c r="P2" s="319"/>
      <c r="Q2" s="319"/>
      <c r="R2" s="320"/>
      <c r="T2" s="318" t="s">
        <v>169</v>
      </c>
      <c r="U2" s="319"/>
      <c r="V2" s="319"/>
      <c r="W2" s="319"/>
      <c r="X2" s="320"/>
    </row>
    <row r="3" spans="1:24" ht="78.75" customHeight="1" thickBot="1" x14ac:dyDescent="0.35">
      <c r="A3" s="326" t="s">
        <v>159</v>
      </c>
      <c r="B3" s="327"/>
      <c r="C3" s="327"/>
      <c r="D3" s="327"/>
      <c r="E3" s="327"/>
      <c r="F3" s="327"/>
      <c r="G3" s="327"/>
      <c r="H3" s="327"/>
      <c r="I3" s="327"/>
      <c r="J3" s="327"/>
      <c r="K3" s="328"/>
      <c r="N3" s="321" t="s">
        <v>166</v>
      </c>
      <c r="O3" s="322"/>
      <c r="P3" s="322"/>
      <c r="Q3" s="322"/>
      <c r="R3" s="323"/>
      <c r="T3" s="321" t="s">
        <v>170</v>
      </c>
      <c r="U3" s="322"/>
      <c r="V3" s="322"/>
      <c r="W3" s="322"/>
      <c r="X3" s="323"/>
    </row>
    <row r="4" spans="1:24" s="198" customFormat="1" ht="18" customHeight="1" x14ac:dyDescent="0.3">
      <c r="A4" s="199" t="s">
        <v>101</v>
      </c>
      <c r="B4" s="196"/>
      <c r="C4" s="196"/>
      <c r="D4" s="200">
        <f>SUM(D7:D103)</f>
        <v>52000</v>
      </c>
      <c r="E4" s="200">
        <f t="shared" ref="E4:H4" si="0">SUM(E7:E103)</f>
        <v>57916</v>
      </c>
      <c r="F4" s="200">
        <f t="shared" si="0"/>
        <v>109916</v>
      </c>
      <c r="G4" s="200">
        <f t="shared" si="0"/>
        <v>162400</v>
      </c>
      <c r="H4" s="200">
        <f t="shared" si="0"/>
        <v>272316</v>
      </c>
      <c r="I4" s="196"/>
      <c r="J4" s="200">
        <f>SUM(J7:J103)</f>
        <v>100</v>
      </c>
      <c r="K4" s="197"/>
      <c r="N4" s="200">
        <f t="shared" ref="N4:R4" si="1">SUM(N7:N103)</f>
        <v>0</v>
      </c>
      <c r="O4" s="200">
        <f t="shared" si="1"/>
        <v>0</v>
      </c>
      <c r="P4" s="200">
        <f t="shared" si="1"/>
        <v>28958</v>
      </c>
      <c r="Q4" s="200">
        <f t="shared" si="1"/>
        <v>28958</v>
      </c>
      <c r="R4" s="200">
        <f t="shared" si="1"/>
        <v>57916</v>
      </c>
      <c r="T4" s="200">
        <f t="shared" ref="T4:X4" si="2">SUM(T7:T103)</f>
        <v>0</v>
      </c>
      <c r="U4" s="200">
        <f t="shared" si="2"/>
        <v>0</v>
      </c>
      <c r="V4" s="200">
        <f t="shared" si="2"/>
        <v>81200</v>
      </c>
      <c r="W4" s="200">
        <f t="shared" si="2"/>
        <v>81200</v>
      </c>
      <c r="X4" s="200">
        <f t="shared" si="2"/>
        <v>162400</v>
      </c>
    </row>
    <row r="5" spans="1:24" ht="18" customHeight="1" x14ac:dyDescent="0.3">
      <c r="A5" s="184"/>
      <c r="B5" s="185"/>
      <c r="C5" s="185"/>
      <c r="D5" s="185"/>
      <c r="E5" s="185"/>
      <c r="F5" s="185"/>
      <c r="G5" s="185"/>
      <c r="H5" s="185"/>
      <c r="I5" s="185"/>
      <c r="J5" s="185"/>
      <c r="K5" s="186"/>
      <c r="N5" s="193"/>
      <c r="O5" s="194"/>
      <c r="P5" s="194"/>
      <c r="Q5" s="194"/>
      <c r="R5" s="194"/>
      <c r="T5" s="194"/>
      <c r="U5" s="194"/>
      <c r="V5" s="194"/>
      <c r="W5" s="194"/>
      <c r="X5" s="195"/>
    </row>
    <row r="6" spans="1:24" s="86" customFormat="1" ht="117.75" customHeight="1" x14ac:dyDescent="0.25">
      <c r="A6" s="122" t="s">
        <v>102</v>
      </c>
      <c r="B6" s="123" t="s">
        <v>313</v>
      </c>
      <c r="C6" s="123" t="s">
        <v>314</v>
      </c>
      <c r="D6" s="124" t="s">
        <v>322</v>
      </c>
      <c r="E6" s="124" t="s">
        <v>203</v>
      </c>
      <c r="F6" s="125" t="s">
        <v>97</v>
      </c>
      <c r="G6" s="120" t="s">
        <v>204</v>
      </c>
      <c r="H6" s="125" t="s">
        <v>98</v>
      </c>
      <c r="I6" s="126" t="s">
        <v>99</v>
      </c>
      <c r="J6" s="120" t="s">
        <v>100</v>
      </c>
      <c r="K6" s="121" t="s">
        <v>106</v>
      </c>
      <c r="N6" s="87" t="s">
        <v>162</v>
      </c>
      <c r="O6" s="88" t="s">
        <v>163</v>
      </c>
      <c r="P6" s="88" t="s">
        <v>164</v>
      </c>
      <c r="Q6" s="88" t="s">
        <v>165</v>
      </c>
      <c r="R6" s="88" t="s">
        <v>168</v>
      </c>
      <c r="T6" s="88" t="s">
        <v>162</v>
      </c>
      <c r="U6" s="88" t="s">
        <v>163</v>
      </c>
      <c r="V6" s="88" t="s">
        <v>164</v>
      </c>
      <c r="W6" s="88" t="s">
        <v>165</v>
      </c>
      <c r="X6" s="89" t="s">
        <v>173</v>
      </c>
    </row>
    <row r="7" spans="1:24" ht="13.9" x14ac:dyDescent="0.25">
      <c r="A7" s="99" t="s">
        <v>337</v>
      </c>
      <c r="B7" s="95" t="s">
        <v>194</v>
      </c>
      <c r="C7" s="95" t="s">
        <v>198</v>
      </c>
      <c r="D7" s="96">
        <v>52000</v>
      </c>
      <c r="E7" s="96">
        <v>0</v>
      </c>
      <c r="F7" s="90">
        <f>SUM(D7:E7)</f>
        <v>52000</v>
      </c>
      <c r="G7" s="96">
        <v>162400</v>
      </c>
      <c r="H7" s="90">
        <f>SUM(F7:G7)</f>
        <v>214400</v>
      </c>
      <c r="I7" s="91">
        <f>SUM(H7/'B - Operating Budget'!$D$40)</f>
        <v>0.65864657958441364</v>
      </c>
      <c r="J7" s="97">
        <v>100</v>
      </c>
      <c r="K7" s="98" t="s">
        <v>194</v>
      </c>
      <c r="N7" s="92">
        <f>IF($K7="yes",SUM($E7*0.75),0)</f>
        <v>0</v>
      </c>
      <c r="O7" s="93">
        <f>IF($K7="yes",SUM($E7*0.25),0)</f>
        <v>0</v>
      </c>
      <c r="P7" s="93">
        <f>IF($K7="no",SUM($E7*0.5),0)</f>
        <v>0</v>
      </c>
      <c r="Q7" s="93">
        <f>IF($K7="no",SUM($E7*0.5),0)</f>
        <v>0</v>
      </c>
      <c r="R7" s="93">
        <f>SUM(N7:Q7)</f>
        <v>0</v>
      </c>
      <c r="T7" s="93">
        <f>IF($K7="yes",SUM($G7*0.75),0)</f>
        <v>0</v>
      </c>
      <c r="U7" s="93">
        <f>IF($K7="yes",SUM($G7*0.25),0)</f>
        <v>0</v>
      </c>
      <c r="V7" s="93">
        <f>IF($K7="no",SUM($G7*0.5),0)</f>
        <v>81200</v>
      </c>
      <c r="W7" s="93">
        <f>IF($K7="no",SUM($G7*0.5),0)</f>
        <v>81200</v>
      </c>
      <c r="X7" s="94">
        <f>SUM(T7:W7)</f>
        <v>162400</v>
      </c>
    </row>
    <row r="8" spans="1:24" ht="13.9" x14ac:dyDescent="0.25">
      <c r="A8" s="99" t="s">
        <v>338</v>
      </c>
      <c r="B8" s="95" t="s">
        <v>194</v>
      </c>
      <c r="C8" s="95" t="s">
        <v>198</v>
      </c>
      <c r="D8" s="96"/>
      <c r="E8" s="96">
        <v>20000</v>
      </c>
      <c r="F8" s="90">
        <f>SUM(D8:E8)</f>
        <v>20000</v>
      </c>
      <c r="G8" s="96"/>
      <c r="H8" s="90">
        <f t="shared" ref="H8:H103" si="3">SUM(F8:G8)</f>
        <v>20000</v>
      </c>
      <c r="I8" s="91">
        <f>SUM(H8/'B - Operating Budget'!$D$40)</f>
        <v>6.1440912274665457E-2</v>
      </c>
      <c r="J8" s="97"/>
      <c r="K8" s="98" t="s">
        <v>194</v>
      </c>
      <c r="N8" s="92">
        <f t="shared" ref="N8:N103" si="4">IF($K8="yes",SUM($E8*0.75),0)</f>
        <v>0</v>
      </c>
      <c r="O8" s="93">
        <f t="shared" ref="O8:O103" si="5">IF($K8="yes",SUM($E8*0.25),0)</f>
        <v>0</v>
      </c>
      <c r="P8" s="93">
        <f t="shared" ref="P8:Q23" si="6">IF($K8="no",SUM($E8*0.5),0)</f>
        <v>10000</v>
      </c>
      <c r="Q8" s="93">
        <f t="shared" si="6"/>
        <v>10000</v>
      </c>
      <c r="R8" s="93">
        <f t="shared" ref="R8:R19" si="7">SUM(N8:Q8)</f>
        <v>20000</v>
      </c>
      <c r="T8" s="93">
        <f t="shared" ref="T8:T103" si="8">IF($K8="yes",SUM($G8*0.75),0)</f>
        <v>0</v>
      </c>
      <c r="U8" s="93">
        <f t="shared" ref="U8:U103" si="9">IF($K8="yes",SUM($G8*0.25),0)</f>
        <v>0</v>
      </c>
      <c r="V8" s="93">
        <f t="shared" ref="V8:W72" si="10">IF($K8="no",SUM($G8*0.5),0)</f>
        <v>0</v>
      </c>
      <c r="W8" s="93">
        <f t="shared" si="10"/>
        <v>0</v>
      </c>
      <c r="X8" s="94">
        <f t="shared" ref="X8:X103" si="11">SUM(T8:W8)</f>
        <v>0</v>
      </c>
    </row>
    <row r="9" spans="1:24" ht="13.9" x14ac:dyDescent="0.25">
      <c r="A9" s="99" t="s">
        <v>339</v>
      </c>
      <c r="B9" s="95" t="s">
        <v>194</v>
      </c>
      <c r="C9" s="95" t="s">
        <v>200</v>
      </c>
      <c r="D9" s="96"/>
      <c r="E9" s="96">
        <v>3500</v>
      </c>
      <c r="F9" s="90">
        <f t="shared" ref="F9:F103" si="12">SUM(D9:E9)</f>
        <v>3500</v>
      </c>
      <c r="G9" s="96"/>
      <c r="H9" s="90">
        <f t="shared" si="3"/>
        <v>3500</v>
      </c>
      <c r="I9" s="91">
        <f>SUM(H9/'B - Operating Budget'!$D$40)</f>
        <v>1.0752159648066454E-2</v>
      </c>
      <c r="J9" s="97"/>
      <c r="K9" s="98" t="s">
        <v>194</v>
      </c>
      <c r="N9" s="92">
        <f t="shared" si="4"/>
        <v>0</v>
      </c>
      <c r="O9" s="93">
        <f t="shared" si="5"/>
        <v>0</v>
      </c>
      <c r="P9" s="93">
        <f t="shared" si="6"/>
        <v>1750</v>
      </c>
      <c r="Q9" s="93">
        <f t="shared" si="6"/>
        <v>1750</v>
      </c>
      <c r="R9" s="93">
        <f t="shared" si="7"/>
        <v>3500</v>
      </c>
      <c r="T9" s="93">
        <f t="shared" si="8"/>
        <v>0</v>
      </c>
      <c r="U9" s="93">
        <f t="shared" si="9"/>
        <v>0</v>
      </c>
      <c r="V9" s="93">
        <f t="shared" si="10"/>
        <v>0</v>
      </c>
      <c r="W9" s="93">
        <f t="shared" si="10"/>
        <v>0</v>
      </c>
      <c r="X9" s="94">
        <f t="shared" si="11"/>
        <v>0</v>
      </c>
    </row>
    <row r="10" spans="1:24" ht="13.9" x14ac:dyDescent="0.25">
      <c r="A10" s="99" t="s">
        <v>340</v>
      </c>
      <c r="B10" s="95" t="s">
        <v>194</v>
      </c>
      <c r="C10" s="95" t="s">
        <v>200</v>
      </c>
      <c r="D10" s="96"/>
      <c r="E10" s="96">
        <v>9600</v>
      </c>
      <c r="F10" s="90">
        <f t="shared" si="12"/>
        <v>9600</v>
      </c>
      <c r="G10" s="96"/>
      <c r="H10" s="90">
        <f t="shared" si="3"/>
        <v>9600</v>
      </c>
      <c r="I10" s="91">
        <f>SUM(H10/'B - Operating Budget'!$D$40)</f>
        <v>2.9491637891839419E-2</v>
      </c>
      <c r="J10" s="97"/>
      <c r="K10" s="98" t="s">
        <v>194</v>
      </c>
      <c r="N10" s="92">
        <f t="shared" si="4"/>
        <v>0</v>
      </c>
      <c r="O10" s="93">
        <f t="shared" si="5"/>
        <v>0</v>
      </c>
      <c r="P10" s="93">
        <f t="shared" si="6"/>
        <v>4800</v>
      </c>
      <c r="Q10" s="93">
        <f t="shared" si="6"/>
        <v>4800</v>
      </c>
      <c r="R10" s="93">
        <f t="shared" si="7"/>
        <v>9600</v>
      </c>
      <c r="T10" s="93">
        <f t="shared" si="8"/>
        <v>0</v>
      </c>
      <c r="U10" s="93">
        <f t="shared" si="9"/>
        <v>0</v>
      </c>
      <c r="V10" s="93">
        <f t="shared" si="10"/>
        <v>0</v>
      </c>
      <c r="W10" s="93">
        <f t="shared" si="10"/>
        <v>0</v>
      </c>
      <c r="X10" s="94">
        <f t="shared" si="11"/>
        <v>0</v>
      </c>
    </row>
    <row r="11" spans="1:24" ht="13.9" x14ac:dyDescent="0.25">
      <c r="A11" s="99" t="s">
        <v>341</v>
      </c>
      <c r="B11" s="95" t="s">
        <v>194</v>
      </c>
      <c r="C11" s="95" t="s">
        <v>200</v>
      </c>
      <c r="D11" s="96"/>
      <c r="E11" s="96">
        <v>4000</v>
      </c>
      <c r="F11" s="90">
        <f t="shared" si="12"/>
        <v>4000</v>
      </c>
      <c r="G11" s="96"/>
      <c r="H11" s="90">
        <f t="shared" si="3"/>
        <v>4000</v>
      </c>
      <c r="I11" s="91">
        <f>SUM(H11/'B - Operating Budget'!$D$40)</f>
        <v>1.2288182454933091E-2</v>
      </c>
      <c r="J11" s="97"/>
      <c r="K11" s="98" t="s">
        <v>194</v>
      </c>
      <c r="N11" s="92">
        <f t="shared" si="4"/>
        <v>0</v>
      </c>
      <c r="O11" s="93">
        <f t="shared" si="5"/>
        <v>0</v>
      </c>
      <c r="P11" s="93">
        <f t="shared" si="6"/>
        <v>2000</v>
      </c>
      <c r="Q11" s="93">
        <f t="shared" si="6"/>
        <v>2000</v>
      </c>
      <c r="R11" s="93">
        <f t="shared" si="7"/>
        <v>4000</v>
      </c>
      <c r="T11" s="93">
        <f t="shared" si="8"/>
        <v>0</v>
      </c>
      <c r="U11" s="93">
        <f t="shared" si="9"/>
        <v>0</v>
      </c>
      <c r="V11" s="93">
        <f t="shared" si="10"/>
        <v>0</v>
      </c>
      <c r="W11" s="93">
        <f t="shared" si="10"/>
        <v>0</v>
      </c>
      <c r="X11" s="94">
        <f t="shared" si="11"/>
        <v>0</v>
      </c>
    </row>
    <row r="12" spans="1:24" ht="13.9" x14ac:dyDescent="0.25">
      <c r="A12" s="99" t="s">
        <v>342</v>
      </c>
      <c r="B12" s="95" t="s">
        <v>194</v>
      </c>
      <c r="C12" s="95" t="s">
        <v>200</v>
      </c>
      <c r="D12" s="96"/>
      <c r="E12" s="96">
        <v>1200</v>
      </c>
      <c r="F12" s="90">
        <f t="shared" si="12"/>
        <v>1200</v>
      </c>
      <c r="G12" s="96"/>
      <c r="H12" s="90">
        <f t="shared" si="3"/>
        <v>1200</v>
      </c>
      <c r="I12" s="91">
        <f>SUM(H12/'B - Operating Budget'!$D$40)</f>
        <v>3.6864547364799274E-3</v>
      </c>
      <c r="J12" s="97"/>
      <c r="K12" s="98" t="s">
        <v>194</v>
      </c>
      <c r="N12" s="92">
        <f t="shared" si="4"/>
        <v>0</v>
      </c>
      <c r="O12" s="93">
        <f t="shared" si="5"/>
        <v>0</v>
      </c>
      <c r="P12" s="93">
        <f t="shared" si="6"/>
        <v>600</v>
      </c>
      <c r="Q12" s="93">
        <f t="shared" si="6"/>
        <v>600</v>
      </c>
      <c r="R12" s="93">
        <f t="shared" si="7"/>
        <v>1200</v>
      </c>
      <c r="T12" s="93">
        <f t="shared" si="8"/>
        <v>0</v>
      </c>
      <c r="U12" s="93">
        <f t="shared" si="9"/>
        <v>0</v>
      </c>
      <c r="V12" s="93">
        <f t="shared" si="10"/>
        <v>0</v>
      </c>
      <c r="W12" s="93">
        <f t="shared" si="10"/>
        <v>0</v>
      </c>
      <c r="X12" s="94">
        <f t="shared" si="11"/>
        <v>0</v>
      </c>
    </row>
    <row r="13" spans="1:24" ht="13.9" x14ac:dyDescent="0.25">
      <c r="A13" s="99" t="s">
        <v>343</v>
      </c>
      <c r="B13" s="95" t="s">
        <v>194</v>
      </c>
      <c r="C13" s="95" t="s">
        <v>199</v>
      </c>
      <c r="D13" s="96"/>
      <c r="E13" s="96">
        <v>3816</v>
      </c>
      <c r="F13" s="90">
        <f t="shared" si="12"/>
        <v>3816</v>
      </c>
      <c r="G13" s="96"/>
      <c r="H13" s="90">
        <f t="shared" si="3"/>
        <v>3816</v>
      </c>
      <c r="I13" s="91">
        <f>SUM(H13/'B - Operating Budget'!$D$40)</f>
        <v>1.1722926062006169E-2</v>
      </c>
      <c r="J13" s="97"/>
      <c r="K13" s="98" t="s">
        <v>194</v>
      </c>
      <c r="N13" s="92">
        <f t="shared" si="4"/>
        <v>0</v>
      </c>
      <c r="O13" s="93">
        <f t="shared" si="5"/>
        <v>0</v>
      </c>
      <c r="P13" s="93">
        <f t="shared" si="6"/>
        <v>1908</v>
      </c>
      <c r="Q13" s="93">
        <f t="shared" si="6"/>
        <v>1908</v>
      </c>
      <c r="R13" s="93">
        <f t="shared" si="7"/>
        <v>3816</v>
      </c>
      <c r="T13" s="93">
        <f t="shared" si="8"/>
        <v>0</v>
      </c>
      <c r="U13" s="93">
        <f t="shared" si="9"/>
        <v>0</v>
      </c>
      <c r="V13" s="93">
        <f t="shared" si="10"/>
        <v>0</v>
      </c>
      <c r="W13" s="93">
        <f t="shared" si="10"/>
        <v>0</v>
      </c>
      <c r="X13" s="94">
        <f t="shared" si="11"/>
        <v>0</v>
      </c>
    </row>
    <row r="14" spans="1:24" ht="30" x14ac:dyDescent="0.25">
      <c r="A14" s="99" t="s">
        <v>344</v>
      </c>
      <c r="B14" s="95" t="s">
        <v>194</v>
      </c>
      <c r="C14" s="95" t="s">
        <v>200</v>
      </c>
      <c r="D14" s="96"/>
      <c r="E14" s="96">
        <v>7000</v>
      </c>
      <c r="F14" s="90">
        <f t="shared" si="12"/>
        <v>7000</v>
      </c>
      <c r="G14" s="96"/>
      <c r="H14" s="90">
        <f t="shared" si="3"/>
        <v>7000</v>
      </c>
      <c r="I14" s="91">
        <f>SUM(H14/'B - Operating Budget'!$D$40)</f>
        <v>2.1504319296132907E-2</v>
      </c>
      <c r="J14" s="97"/>
      <c r="K14" s="98" t="s">
        <v>194</v>
      </c>
      <c r="N14" s="92">
        <f t="shared" si="4"/>
        <v>0</v>
      </c>
      <c r="O14" s="93">
        <f t="shared" si="5"/>
        <v>0</v>
      </c>
      <c r="P14" s="93">
        <f t="shared" si="6"/>
        <v>3500</v>
      </c>
      <c r="Q14" s="93">
        <f t="shared" si="6"/>
        <v>3500</v>
      </c>
      <c r="R14" s="93">
        <f t="shared" si="7"/>
        <v>7000</v>
      </c>
      <c r="T14" s="93">
        <f t="shared" si="8"/>
        <v>0</v>
      </c>
      <c r="U14" s="93">
        <f t="shared" si="9"/>
        <v>0</v>
      </c>
      <c r="V14" s="93">
        <f t="shared" si="10"/>
        <v>0</v>
      </c>
      <c r="W14" s="93">
        <f t="shared" si="10"/>
        <v>0</v>
      </c>
      <c r="X14" s="94">
        <f t="shared" si="11"/>
        <v>0</v>
      </c>
    </row>
    <row r="15" spans="1:24" ht="30" x14ac:dyDescent="0.25">
      <c r="A15" s="99" t="s">
        <v>345</v>
      </c>
      <c r="B15" s="95" t="s">
        <v>194</v>
      </c>
      <c r="C15" s="95" t="s">
        <v>201</v>
      </c>
      <c r="D15" s="96"/>
      <c r="E15" s="96">
        <v>8800</v>
      </c>
      <c r="F15" s="90">
        <f t="shared" si="12"/>
        <v>8800</v>
      </c>
      <c r="G15" s="96"/>
      <c r="H15" s="90">
        <f t="shared" si="3"/>
        <v>8800</v>
      </c>
      <c r="I15" s="91">
        <f>SUM(H15/'B - Operating Budget'!$D$40)</f>
        <v>2.7034001400852801E-2</v>
      </c>
      <c r="J15" s="97"/>
      <c r="K15" s="98" t="s">
        <v>194</v>
      </c>
      <c r="N15" s="92">
        <f t="shared" si="4"/>
        <v>0</v>
      </c>
      <c r="O15" s="93">
        <f t="shared" si="5"/>
        <v>0</v>
      </c>
      <c r="P15" s="93">
        <f t="shared" si="6"/>
        <v>4400</v>
      </c>
      <c r="Q15" s="93">
        <f t="shared" si="6"/>
        <v>4400</v>
      </c>
      <c r="R15" s="93">
        <f t="shared" si="7"/>
        <v>8800</v>
      </c>
      <c r="T15" s="93">
        <f t="shared" si="8"/>
        <v>0</v>
      </c>
      <c r="U15" s="93">
        <f t="shared" si="9"/>
        <v>0</v>
      </c>
      <c r="V15" s="93">
        <f t="shared" si="10"/>
        <v>0</v>
      </c>
      <c r="W15" s="93">
        <f t="shared" si="10"/>
        <v>0</v>
      </c>
      <c r="X15" s="94">
        <f t="shared" si="11"/>
        <v>0</v>
      </c>
    </row>
    <row r="16" spans="1:24" ht="13.9" x14ac:dyDescent="0.25">
      <c r="A16" s="100"/>
      <c r="B16" s="101"/>
      <c r="C16" s="101"/>
      <c r="D16" s="102"/>
      <c r="E16" s="102"/>
      <c r="F16" s="90">
        <f t="shared" si="12"/>
        <v>0</v>
      </c>
      <c r="G16" s="96"/>
      <c r="H16" s="90">
        <f t="shared" si="3"/>
        <v>0</v>
      </c>
      <c r="I16" s="91">
        <f>SUM(H16/'B - Operating Budget'!$D$40)</f>
        <v>0</v>
      </c>
      <c r="J16" s="97"/>
      <c r="K16" s="98"/>
      <c r="N16" s="92">
        <f t="shared" si="4"/>
        <v>0</v>
      </c>
      <c r="O16" s="93">
        <f t="shared" si="5"/>
        <v>0</v>
      </c>
      <c r="P16" s="93">
        <f t="shared" si="6"/>
        <v>0</v>
      </c>
      <c r="Q16" s="93">
        <f t="shared" si="6"/>
        <v>0</v>
      </c>
      <c r="R16" s="93">
        <f t="shared" si="7"/>
        <v>0</v>
      </c>
      <c r="T16" s="93">
        <f t="shared" si="8"/>
        <v>0</v>
      </c>
      <c r="U16" s="93">
        <f t="shared" si="9"/>
        <v>0</v>
      </c>
      <c r="V16" s="93">
        <f t="shared" si="10"/>
        <v>0</v>
      </c>
      <c r="W16" s="93">
        <f t="shared" si="10"/>
        <v>0</v>
      </c>
      <c r="X16" s="94">
        <f t="shared" si="11"/>
        <v>0</v>
      </c>
    </row>
    <row r="17" spans="1:24" ht="13.9" x14ac:dyDescent="0.25">
      <c r="A17" s="99"/>
      <c r="B17" s="95"/>
      <c r="C17" s="95"/>
      <c r="D17" s="96"/>
      <c r="E17" s="96"/>
      <c r="F17" s="90">
        <f t="shared" si="12"/>
        <v>0</v>
      </c>
      <c r="G17" s="96"/>
      <c r="H17" s="90">
        <f t="shared" si="3"/>
        <v>0</v>
      </c>
      <c r="I17" s="91">
        <f>SUM(H17/'B - Operating Budget'!$D$40)</f>
        <v>0</v>
      </c>
      <c r="J17" s="97"/>
      <c r="K17" s="98"/>
      <c r="N17" s="92">
        <f t="shared" si="4"/>
        <v>0</v>
      </c>
      <c r="O17" s="93">
        <f t="shared" si="5"/>
        <v>0</v>
      </c>
      <c r="P17" s="93">
        <f t="shared" si="6"/>
        <v>0</v>
      </c>
      <c r="Q17" s="93">
        <f t="shared" si="6"/>
        <v>0</v>
      </c>
      <c r="R17" s="93">
        <f t="shared" si="7"/>
        <v>0</v>
      </c>
      <c r="T17" s="93">
        <f t="shared" si="8"/>
        <v>0</v>
      </c>
      <c r="U17" s="93">
        <f t="shared" si="9"/>
        <v>0</v>
      </c>
      <c r="V17" s="93">
        <f t="shared" si="10"/>
        <v>0</v>
      </c>
      <c r="W17" s="93">
        <f t="shared" si="10"/>
        <v>0</v>
      </c>
      <c r="X17" s="94">
        <f t="shared" si="11"/>
        <v>0</v>
      </c>
    </row>
    <row r="18" spans="1:24" ht="13.9" x14ac:dyDescent="0.25">
      <c r="A18" s="99"/>
      <c r="B18" s="95"/>
      <c r="C18" s="95"/>
      <c r="D18" s="96"/>
      <c r="E18" s="96"/>
      <c r="F18" s="90">
        <f t="shared" si="12"/>
        <v>0</v>
      </c>
      <c r="G18" s="96"/>
      <c r="H18" s="90">
        <f t="shared" si="3"/>
        <v>0</v>
      </c>
      <c r="I18" s="91">
        <f>SUM(H18/'B - Operating Budget'!$D$40)</f>
        <v>0</v>
      </c>
      <c r="J18" s="97"/>
      <c r="K18" s="98"/>
      <c r="N18" s="92">
        <f t="shared" si="4"/>
        <v>0</v>
      </c>
      <c r="O18" s="93">
        <f t="shared" si="5"/>
        <v>0</v>
      </c>
      <c r="P18" s="93">
        <f t="shared" si="6"/>
        <v>0</v>
      </c>
      <c r="Q18" s="93">
        <f t="shared" si="6"/>
        <v>0</v>
      </c>
      <c r="R18" s="93">
        <f t="shared" si="7"/>
        <v>0</v>
      </c>
      <c r="T18" s="93">
        <f t="shared" si="8"/>
        <v>0</v>
      </c>
      <c r="U18" s="93">
        <f t="shared" si="9"/>
        <v>0</v>
      </c>
      <c r="V18" s="93">
        <f t="shared" si="10"/>
        <v>0</v>
      </c>
      <c r="W18" s="93">
        <f t="shared" si="10"/>
        <v>0</v>
      </c>
      <c r="X18" s="94">
        <f t="shared" si="11"/>
        <v>0</v>
      </c>
    </row>
    <row r="19" spans="1:24" ht="13.9" x14ac:dyDescent="0.25">
      <c r="A19" s="99"/>
      <c r="B19" s="95"/>
      <c r="C19" s="95"/>
      <c r="D19" s="96"/>
      <c r="E19" s="96"/>
      <c r="F19" s="90">
        <f t="shared" si="12"/>
        <v>0</v>
      </c>
      <c r="G19" s="96"/>
      <c r="H19" s="90">
        <f t="shared" si="3"/>
        <v>0</v>
      </c>
      <c r="I19" s="91">
        <f>SUM(H19/'B - Operating Budget'!$D$40)</f>
        <v>0</v>
      </c>
      <c r="J19" s="97"/>
      <c r="K19" s="98"/>
      <c r="N19" s="92">
        <f t="shared" si="4"/>
        <v>0</v>
      </c>
      <c r="O19" s="93">
        <f t="shared" si="5"/>
        <v>0</v>
      </c>
      <c r="P19" s="93">
        <f t="shared" si="6"/>
        <v>0</v>
      </c>
      <c r="Q19" s="93">
        <f t="shared" si="6"/>
        <v>0</v>
      </c>
      <c r="R19" s="93">
        <f t="shared" si="7"/>
        <v>0</v>
      </c>
      <c r="T19" s="93">
        <f t="shared" si="8"/>
        <v>0</v>
      </c>
      <c r="U19" s="93">
        <f t="shared" si="9"/>
        <v>0</v>
      </c>
      <c r="V19" s="93">
        <f t="shared" si="10"/>
        <v>0</v>
      </c>
      <c r="W19" s="93">
        <f t="shared" si="10"/>
        <v>0</v>
      </c>
      <c r="X19" s="94">
        <f t="shared" si="11"/>
        <v>0</v>
      </c>
    </row>
    <row r="20" spans="1:24" ht="13.9" x14ac:dyDescent="0.25">
      <c r="A20" s="99"/>
      <c r="B20" s="95"/>
      <c r="C20" s="95"/>
      <c r="D20" s="96"/>
      <c r="E20" s="96"/>
      <c r="F20" s="90">
        <f t="shared" si="12"/>
        <v>0</v>
      </c>
      <c r="G20" s="96"/>
      <c r="H20" s="90">
        <f t="shared" si="3"/>
        <v>0</v>
      </c>
      <c r="I20" s="91">
        <f>SUM(H20/'B - Operating Budget'!$D$40)</f>
        <v>0</v>
      </c>
      <c r="J20" s="97"/>
      <c r="K20" s="98"/>
      <c r="N20" s="92">
        <f t="shared" si="4"/>
        <v>0</v>
      </c>
      <c r="O20" s="93">
        <f t="shared" si="5"/>
        <v>0</v>
      </c>
      <c r="P20" s="93">
        <f t="shared" si="6"/>
        <v>0</v>
      </c>
      <c r="Q20" s="93">
        <f t="shared" si="6"/>
        <v>0</v>
      </c>
      <c r="R20" s="93">
        <f t="shared" ref="R20:R103" si="13">SUM(N20:Q20)</f>
        <v>0</v>
      </c>
      <c r="T20" s="93">
        <f t="shared" si="8"/>
        <v>0</v>
      </c>
      <c r="U20" s="93">
        <f t="shared" si="9"/>
        <v>0</v>
      </c>
      <c r="V20" s="93">
        <f t="shared" si="10"/>
        <v>0</v>
      </c>
      <c r="W20" s="93">
        <f t="shared" si="10"/>
        <v>0</v>
      </c>
      <c r="X20" s="94">
        <f t="shared" si="11"/>
        <v>0</v>
      </c>
    </row>
    <row r="21" spans="1:24" ht="13.9" x14ac:dyDescent="0.25">
      <c r="A21" s="99"/>
      <c r="B21" s="95"/>
      <c r="C21" s="95"/>
      <c r="D21" s="96"/>
      <c r="E21" s="96"/>
      <c r="F21" s="90">
        <f t="shared" si="12"/>
        <v>0</v>
      </c>
      <c r="G21" s="96"/>
      <c r="H21" s="90">
        <f t="shared" si="3"/>
        <v>0</v>
      </c>
      <c r="I21" s="91">
        <f>SUM(H21/'B - Operating Budget'!$D$40)</f>
        <v>0</v>
      </c>
      <c r="J21" s="97"/>
      <c r="K21" s="98"/>
      <c r="N21" s="92">
        <f t="shared" si="4"/>
        <v>0</v>
      </c>
      <c r="O21" s="93">
        <f t="shared" si="5"/>
        <v>0</v>
      </c>
      <c r="P21" s="93">
        <f t="shared" si="6"/>
        <v>0</v>
      </c>
      <c r="Q21" s="93">
        <f t="shared" si="6"/>
        <v>0</v>
      </c>
      <c r="R21" s="93">
        <f t="shared" si="13"/>
        <v>0</v>
      </c>
      <c r="T21" s="93">
        <f t="shared" si="8"/>
        <v>0</v>
      </c>
      <c r="U21" s="93">
        <f t="shared" si="9"/>
        <v>0</v>
      </c>
      <c r="V21" s="93">
        <f t="shared" si="10"/>
        <v>0</v>
      </c>
      <c r="W21" s="93">
        <f t="shared" si="10"/>
        <v>0</v>
      </c>
      <c r="X21" s="94">
        <f t="shared" si="11"/>
        <v>0</v>
      </c>
    </row>
    <row r="22" spans="1:24" ht="13.9" x14ac:dyDescent="0.25">
      <c r="A22" s="99"/>
      <c r="B22" s="95"/>
      <c r="C22" s="95"/>
      <c r="D22" s="96"/>
      <c r="E22" s="96"/>
      <c r="F22" s="90">
        <f t="shared" si="12"/>
        <v>0</v>
      </c>
      <c r="G22" s="96"/>
      <c r="H22" s="90">
        <f t="shared" si="3"/>
        <v>0</v>
      </c>
      <c r="I22" s="91">
        <f>SUM(H22/'B - Operating Budget'!$D$40)</f>
        <v>0</v>
      </c>
      <c r="J22" s="97"/>
      <c r="K22" s="98"/>
      <c r="N22" s="92">
        <f t="shared" si="4"/>
        <v>0</v>
      </c>
      <c r="O22" s="93">
        <f t="shared" si="5"/>
        <v>0</v>
      </c>
      <c r="P22" s="93">
        <f t="shared" si="6"/>
        <v>0</v>
      </c>
      <c r="Q22" s="93">
        <f t="shared" si="6"/>
        <v>0</v>
      </c>
      <c r="R22" s="93">
        <f t="shared" si="13"/>
        <v>0</v>
      </c>
      <c r="T22" s="93">
        <f t="shared" si="8"/>
        <v>0</v>
      </c>
      <c r="U22" s="93">
        <f t="shared" si="9"/>
        <v>0</v>
      </c>
      <c r="V22" s="93">
        <f t="shared" si="10"/>
        <v>0</v>
      </c>
      <c r="W22" s="93">
        <f t="shared" si="10"/>
        <v>0</v>
      </c>
      <c r="X22" s="94">
        <f t="shared" si="11"/>
        <v>0</v>
      </c>
    </row>
    <row r="23" spans="1:24" ht="13.9" x14ac:dyDescent="0.25">
      <c r="A23" s="99"/>
      <c r="B23" s="95"/>
      <c r="C23" s="95"/>
      <c r="D23" s="96"/>
      <c r="E23" s="96"/>
      <c r="F23" s="90">
        <f t="shared" si="12"/>
        <v>0</v>
      </c>
      <c r="G23" s="96"/>
      <c r="H23" s="90">
        <f t="shared" si="3"/>
        <v>0</v>
      </c>
      <c r="I23" s="91">
        <f>SUM(H23/'B - Operating Budget'!$D$40)</f>
        <v>0</v>
      </c>
      <c r="J23" s="97"/>
      <c r="K23" s="98"/>
      <c r="N23" s="92">
        <f t="shared" si="4"/>
        <v>0</v>
      </c>
      <c r="O23" s="93">
        <f t="shared" si="5"/>
        <v>0</v>
      </c>
      <c r="P23" s="93">
        <f t="shared" si="6"/>
        <v>0</v>
      </c>
      <c r="Q23" s="93">
        <f t="shared" si="6"/>
        <v>0</v>
      </c>
      <c r="R23" s="93">
        <f t="shared" si="13"/>
        <v>0</v>
      </c>
      <c r="T23" s="93">
        <f t="shared" si="8"/>
        <v>0</v>
      </c>
      <c r="U23" s="93">
        <f t="shared" si="9"/>
        <v>0</v>
      </c>
      <c r="V23" s="93">
        <f t="shared" si="10"/>
        <v>0</v>
      </c>
      <c r="W23" s="93">
        <f t="shared" si="10"/>
        <v>0</v>
      </c>
      <c r="X23" s="94">
        <f t="shared" si="11"/>
        <v>0</v>
      </c>
    </row>
    <row r="24" spans="1:24" ht="13.9" x14ac:dyDescent="0.25">
      <c r="A24" s="99"/>
      <c r="B24" s="95"/>
      <c r="C24" s="95"/>
      <c r="D24" s="96"/>
      <c r="E24" s="96"/>
      <c r="F24" s="90">
        <f t="shared" si="12"/>
        <v>0</v>
      </c>
      <c r="G24" s="96"/>
      <c r="H24" s="90">
        <f t="shared" si="3"/>
        <v>0</v>
      </c>
      <c r="I24" s="91">
        <f>SUM(H24/'B - Operating Budget'!$D$40)</f>
        <v>0</v>
      </c>
      <c r="J24" s="97"/>
      <c r="K24" s="98"/>
      <c r="N24" s="92">
        <f t="shared" si="4"/>
        <v>0</v>
      </c>
      <c r="O24" s="93">
        <f t="shared" si="5"/>
        <v>0</v>
      </c>
      <c r="P24" s="93">
        <f t="shared" ref="P24:Q103" si="14">IF($K24="no",SUM($E24*0.5),0)</f>
        <v>0</v>
      </c>
      <c r="Q24" s="93">
        <f t="shared" si="14"/>
        <v>0</v>
      </c>
      <c r="R24" s="93">
        <f t="shared" si="13"/>
        <v>0</v>
      </c>
      <c r="T24" s="93">
        <f t="shared" si="8"/>
        <v>0</v>
      </c>
      <c r="U24" s="93">
        <f t="shared" si="9"/>
        <v>0</v>
      </c>
      <c r="V24" s="93">
        <f t="shared" si="10"/>
        <v>0</v>
      </c>
      <c r="W24" s="93">
        <f t="shared" si="10"/>
        <v>0</v>
      </c>
      <c r="X24" s="94">
        <f t="shared" si="11"/>
        <v>0</v>
      </c>
    </row>
    <row r="25" spans="1:24" ht="13.9" x14ac:dyDescent="0.25">
      <c r="A25" s="99"/>
      <c r="B25" s="95"/>
      <c r="C25" s="95"/>
      <c r="D25" s="96"/>
      <c r="E25" s="96"/>
      <c r="F25" s="90">
        <f t="shared" si="12"/>
        <v>0</v>
      </c>
      <c r="G25" s="96"/>
      <c r="H25" s="90">
        <f t="shared" si="3"/>
        <v>0</v>
      </c>
      <c r="I25" s="91">
        <f>SUM(H25/'B - Operating Budget'!$D$40)</f>
        <v>0</v>
      </c>
      <c r="J25" s="97"/>
      <c r="K25" s="98"/>
      <c r="N25" s="92">
        <f t="shared" si="4"/>
        <v>0</v>
      </c>
      <c r="O25" s="93">
        <f t="shared" si="5"/>
        <v>0</v>
      </c>
      <c r="P25" s="93">
        <f t="shared" si="14"/>
        <v>0</v>
      </c>
      <c r="Q25" s="93">
        <f t="shared" si="14"/>
        <v>0</v>
      </c>
      <c r="R25" s="93">
        <f t="shared" si="13"/>
        <v>0</v>
      </c>
      <c r="T25" s="93">
        <f t="shared" si="8"/>
        <v>0</v>
      </c>
      <c r="U25" s="93">
        <f t="shared" si="9"/>
        <v>0</v>
      </c>
      <c r="V25" s="93">
        <f t="shared" si="10"/>
        <v>0</v>
      </c>
      <c r="W25" s="93">
        <f t="shared" si="10"/>
        <v>0</v>
      </c>
      <c r="X25" s="94">
        <f t="shared" si="11"/>
        <v>0</v>
      </c>
    </row>
    <row r="26" spans="1:24" ht="13.9" x14ac:dyDescent="0.25">
      <c r="A26" s="99"/>
      <c r="B26" s="95"/>
      <c r="C26" s="95"/>
      <c r="D26" s="96"/>
      <c r="E26" s="96"/>
      <c r="F26" s="90">
        <f t="shared" si="12"/>
        <v>0</v>
      </c>
      <c r="G26" s="96"/>
      <c r="H26" s="90">
        <f t="shared" si="3"/>
        <v>0</v>
      </c>
      <c r="I26" s="91">
        <f>SUM(H26/'B - Operating Budget'!$D$40)</f>
        <v>0</v>
      </c>
      <c r="J26" s="97"/>
      <c r="K26" s="98"/>
      <c r="N26" s="92">
        <f t="shared" si="4"/>
        <v>0</v>
      </c>
      <c r="O26" s="93">
        <f t="shared" si="5"/>
        <v>0</v>
      </c>
      <c r="P26" s="93">
        <f t="shared" si="14"/>
        <v>0</v>
      </c>
      <c r="Q26" s="93">
        <f t="shared" si="14"/>
        <v>0</v>
      </c>
      <c r="R26" s="93">
        <f t="shared" si="13"/>
        <v>0</v>
      </c>
      <c r="T26" s="93">
        <f t="shared" si="8"/>
        <v>0</v>
      </c>
      <c r="U26" s="93">
        <f t="shared" si="9"/>
        <v>0</v>
      </c>
      <c r="V26" s="93">
        <f t="shared" si="10"/>
        <v>0</v>
      </c>
      <c r="W26" s="93">
        <f t="shared" si="10"/>
        <v>0</v>
      </c>
      <c r="X26" s="94">
        <f t="shared" si="11"/>
        <v>0</v>
      </c>
    </row>
    <row r="27" spans="1:24" ht="13.9" x14ac:dyDescent="0.25">
      <c r="A27" s="99"/>
      <c r="B27" s="95"/>
      <c r="C27" s="95"/>
      <c r="D27" s="96"/>
      <c r="E27" s="96"/>
      <c r="F27" s="90">
        <f t="shared" ref="F27:F28" si="15">SUM(D27:E27)</f>
        <v>0</v>
      </c>
      <c r="G27" s="96"/>
      <c r="H27" s="90">
        <f t="shared" ref="H27:H28" si="16">SUM(F27:G27)</f>
        <v>0</v>
      </c>
      <c r="I27" s="91">
        <f>SUM(H27/'B - Operating Budget'!$D$40)</f>
        <v>0</v>
      </c>
      <c r="J27" s="97"/>
      <c r="K27" s="98"/>
      <c r="N27" s="92">
        <f t="shared" si="4"/>
        <v>0</v>
      </c>
      <c r="O27" s="93">
        <f t="shared" si="5"/>
        <v>0</v>
      </c>
      <c r="P27" s="93">
        <f t="shared" si="14"/>
        <v>0</v>
      </c>
      <c r="Q27" s="93">
        <f t="shared" si="14"/>
        <v>0</v>
      </c>
      <c r="R27" s="93">
        <f t="shared" ref="R27:R57" si="17">SUM(N27:Q27)</f>
        <v>0</v>
      </c>
      <c r="T27" s="93">
        <f t="shared" si="8"/>
        <v>0</v>
      </c>
      <c r="U27" s="93">
        <f t="shared" si="9"/>
        <v>0</v>
      </c>
      <c r="V27" s="93">
        <f t="shared" si="10"/>
        <v>0</v>
      </c>
      <c r="W27" s="93">
        <f t="shared" si="10"/>
        <v>0</v>
      </c>
      <c r="X27" s="94">
        <f t="shared" ref="X27:X57" si="18">SUM(T27:W27)</f>
        <v>0</v>
      </c>
    </row>
    <row r="28" spans="1:24" ht="13.9" x14ac:dyDescent="0.25">
      <c r="A28" s="99"/>
      <c r="B28" s="95"/>
      <c r="C28" s="95"/>
      <c r="D28" s="96"/>
      <c r="E28" s="96"/>
      <c r="F28" s="90">
        <f t="shared" si="15"/>
        <v>0</v>
      </c>
      <c r="G28" s="96"/>
      <c r="H28" s="90">
        <f t="shared" si="16"/>
        <v>0</v>
      </c>
      <c r="I28" s="91">
        <f>SUM(H28/'B - Operating Budget'!$D$40)</f>
        <v>0</v>
      </c>
      <c r="J28" s="97"/>
      <c r="K28" s="98"/>
      <c r="N28" s="92">
        <f t="shared" si="4"/>
        <v>0</v>
      </c>
      <c r="O28" s="93">
        <f t="shared" si="5"/>
        <v>0</v>
      </c>
      <c r="P28" s="93">
        <f t="shared" si="14"/>
        <v>0</v>
      </c>
      <c r="Q28" s="93">
        <f t="shared" si="14"/>
        <v>0</v>
      </c>
      <c r="R28" s="93">
        <f t="shared" si="17"/>
        <v>0</v>
      </c>
      <c r="T28" s="93">
        <f t="shared" si="8"/>
        <v>0</v>
      </c>
      <c r="U28" s="93">
        <f t="shared" si="9"/>
        <v>0</v>
      </c>
      <c r="V28" s="93">
        <f t="shared" si="10"/>
        <v>0</v>
      </c>
      <c r="W28" s="93">
        <f t="shared" si="10"/>
        <v>0</v>
      </c>
      <c r="X28" s="94">
        <f t="shared" si="18"/>
        <v>0</v>
      </c>
    </row>
    <row r="29" spans="1:24" x14ac:dyDescent="0.25">
      <c r="A29" s="99"/>
      <c r="B29" s="95"/>
      <c r="C29" s="95"/>
      <c r="D29" s="96"/>
      <c r="E29" s="96"/>
      <c r="F29" s="90">
        <f t="shared" ref="F29:F57" si="19">SUM(D29:E29)</f>
        <v>0</v>
      </c>
      <c r="G29" s="96"/>
      <c r="H29" s="90">
        <f t="shared" ref="H29:H57" si="20">SUM(F29:G29)</f>
        <v>0</v>
      </c>
      <c r="I29" s="91">
        <f>SUM(H29/'B - Operating Budget'!$D$40)</f>
        <v>0</v>
      </c>
      <c r="J29" s="97"/>
      <c r="K29" s="98"/>
      <c r="N29" s="92">
        <f t="shared" si="4"/>
        <v>0</v>
      </c>
      <c r="O29" s="93">
        <f t="shared" si="5"/>
        <v>0</v>
      </c>
      <c r="P29" s="93">
        <f t="shared" si="14"/>
        <v>0</v>
      </c>
      <c r="Q29" s="93">
        <f t="shared" si="14"/>
        <v>0</v>
      </c>
      <c r="R29" s="93">
        <f t="shared" si="17"/>
        <v>0</v>
      </c>
      <c r="T29" s="93">
        <f t="shared" si="8"/>
        <v>0</v>
      </c>
      <c r="U29" s="93">
        <f t="shared" si="9"/>
        <v>0</v>
      </c>
      <c r="V29" s="93">
        <f t="shared" si="10"/>
        <v>0</v>
      </c>
      <c r="W29" s="93">
        <f t="shared" si="10"/>
        <v>0</v>
      </c>
      <c r="X29" s="94">
        <f t="shared" si="18"/>
        <v>0</v>
      </c>
    </row>
    <row r="30" spans="1:24" x14ac:dyDescent="0.25">
      <c r="A30" s="99"/>
      <c r="B30" s="95"/>
      <c r="C30" s="95"/>
      <c r="D30" s="96"/>
      <c r="E30" s="96"/>
      <c r="F30" s="90">
        <f t="shared" si="19"/>
        <v>0</v>
      </c>
      <c r="G30" s="96"/>
      <c r="H30" s="90">
        <f t="shared" si="20"/>
        <v>0</v>
      </c>
      <c r="I30" s="91">
        <f>SUM(H30/'B - Operating Budget'!$D$40)</f>
        <v>0</v>
      </c>
      <c r="J30" s="97"/>
      <c r="K30" s="98"/>
      <c r="N30" s="92">
        <f t="shared" si="4"/>
        <v>0</v>
      </c>
      <c r="O30" s="93">
        <f t="shared" si="5"/>
        <v>0</v>
      </c>
      <c r="P30" s="93">
        <f t="shared" si="14"/>
        <v>0</v>
      </c>
      <c r="Q30" s="93">
        <f t="shared" si="14"/>
        <v>0</v>
      </c>
      <c r="R30" s="93">
        <f t="shared" si="17"/>
        <v>0</v>
      </c>
      <c r="T30" s="93">
        <f t="shared" si="8"/>
        <v>0</v>
      </c>
      <c r="U30" s="93">
        <f t="shared" si="9"/>
        <v>0</v>
      </c>
      <c r="V30" s="93">
        <f t="shared" si="10"/>
        <v>0</v>
      </c>
      <c r="W30" s="93">
        <f t="shared" si="10"/>
        <v>0</v>
      </c>
      <c r="X30" s="94">
        <f t="shared" si="18"/>
        <v>0</v>
      </c>
    </row>
    <row r="31" spans="1:24" x14ac:dyDescent="0.25">
      <c r="A31" s="99"/>
      <c r="B31" s="95"/>
      <c r="C31" s="95"/>
      <c r="D31" s="96"/>
      <c r="E31" s="96"/>
      <c r="F31" s="90">
        <f t="shared" si="19"/>
        <v>0</v>
      </c>
      <c r="G31" s="96"/>
      <c r="H31" s="90">
        <f t="shared" si="20"/>
        <v>0</v>
      </c>
      <c r="I31" s="91">
        <f>SUM(H31/'B - Operating Budget'!$D$40)</f>
        <v>0</v>
      </c>
      <c r="J31" s="97"/>
      <c r="K31" s="98"/>
      <c r="N31" s="92">
        <f t="shared" si="4"/>
        <v>0</v>
      </c>
      <c r="O31" s="93">
        <f t="shared" si="5"/>
        <v>0</v>
      </c>
      <c r="P31" s="93">
        <f t="shared" si="14"/>
        <v>0</v>
      </c>
      <c r="Q31" s="93">
        <f t="shared" si="14"/>
        <v>0</v>
      </c>
      <c r="R31" s="93">
        <f t="shared" si="17"/>
        <v>0</v>
      </c>
      <c r="T31" s="93">
        <f t="shared" si="8"/>
        <v>0</v>
      </c>
      <c r="U31" s="93">
        <f t="shared" si="9"/>
        <v>0</v>
      </c>
      <c r="V31" s="93">
        <f t="shared" si="10"/>
        <v>0</v>
      </c>
      <c r="W31" s="93">
        <f t="shared" si="10"/>
        <v>0</v>
      </c>
      <c r="X31" s="94">
        <f t="shared" si="18"/>
        <v>0</v>
      </c>
    </row>
    <row r="32" spans="1:24" x14ac:dyDescent="0.25">
      <c r="A32" s="99"/>
      <c r="B32" s="95"/>
      <c r="C32" s="95"/>
      <c r="D32" s="96"/>
      <c r="E32" s="96"/>
      <c r="F32" s="90">
        <f t="shared" si="19"/>
        <v>0</v>
      </c>
      <c r="G32" s="96"/>
      <c r="H32" s="90">
        <f t="shared" si="20"/>
        <v>0</v>
      </c>
      <c r="I32" s="91">
        <f>SUM(H32/'B - Operating Budget'!$D$40)</f>
        <v>0</v>
      </c>
      <c r="J32" s="97"/>
      <c r="K32" s="98"/>
      <c r="N32" s="92">
        <f t="shared" si="4"/>
        <v>0</v>
      </c>
      <c r="O32" s="93">
        <f t="shared" si="5"/>
        <v>0</v>
      </c>
      <c r="P32" s="93">
        <f t="shared" si="14"/>
        <v>0</v>
      </c>
      <c r="Q32" s="93">
        <f t="shared" si="14"/>
        <v>0</v>
      </c>
      <c r="R32" s="93">
        <f t="shared" si="17"/>
        <v>0</v>
      </c>
      <c r="T32" s="93">
        <f t="shared" si="8"/>
        <v>0</v>
      </c>
      <c r="U32" s="93">
        <f t="shared" si="9"/>
        <v>0</v>
      </c>
      <c r="V32" s="93">
        <f t="shared" si="10"/>
        <v>0</v>
      </c>
      <c r="W32" s="93">
        <f t="shared" si="10"/>
        <v>0</v>
      </c>
      <c r="X32" s="94">
        <f t="shared" si="18"/>
        <v>0</v>
      </c>
    </row>
    <row r="33" spans="1:24" x14ac:dyDescent="0.25">
      <c r="A33" s="99"/>
      <c r="B33" s="95"/>
      <c r="C33" s="95"/>
      <c r="D33" s="96"/>
      <c r="E33" s="96"/>
      <c r="F33" s="90">
        <f t="shared" si="19"/>
        <v>0</v>
      </c>
      <c r="G33" s="96"/>
      <c r="H33" s="90">
        <f t="shared" si="20"/>
        <v>0</v>
      </c>
      <c r="I33" s="91">
        <f>SUM(H33/'B - Operating Budget'!$D$40)</f>
        <v>0</v>
      </c>
      <c r="J33" s="97"/>
      <c r="K33" s="98"/>
      <c r="N33" s="92">
        <f t="shared" si="4"/>
        <v>0</v>
      </c>
      <c r="O33" s="93">
        <f t="shared" si="5"/>
        <v>0</v>
      </c>
      <c r="P33" s="93">
        <f t="shared" si="14"/>
        <v>0</v>
      </c>
      <c r="Q33" s="93">
        <f t="shared" si="14"/>
        <v>0</v>
      </c>
      <c r="R33" s="93">
        <f t="shared" si="17"/>
        <v>0</v>
      </c>
      <c r="T33" s="93">
        <f t="shared" si="8"/>
        <v>0</v>
      </c>
      <c r="U33" s="93">
        <f t="shared" si="9"/>
        <v>0</v>
      </c>
      <c r="V33" s="93">
        <f t="shared" si="10"/>
        <v>0</v>
      </c>
      <c r="W33" s="93">
        <f t="shared" si="10"/>
        <v>0</v>
      </c>
      <c r="X33" s="94">
        <f t="shared" si="18"/>
        <v>0</v>
      </c>
    </row>
    <row r="34" spans="1:24" x14ac:dyDescent="0.25">
      <c r="A34" s="99"/>
      <c r="B34" s="95"/>
      <c r="C34" s="95"/>
      <c r="D34" s="96"/>
      <c r="E34" s="96"/>
      <c r="F34" s="90">
        <f t="shared" si="19"/>
        <v>0</v>
      </c>
      <c r="G34" s="96"/>
      <c r="H34" s="90">
        <f t="shared" si="20"/>
        <v>0</v>
      </c>
      <c r="I34" s="91">
        <f>SUM(H34/'B - Operating Budget'!$D$40)</f>
        <v>0</v>
      </c>
      <c r="J34" s="97"/>
      <c r="K34" s="98"/>
      <c r="N34" s="92">
        <f t="shared" si="4"/>
        <v>0</v>
      </c>
      <c r="O34" s="93">
        <f t="shared" si="5"/>
        <v>0</v>
      </c>
      <c r="P34" s="93">
        <f t="shared" si="14"/>
        <v>0</v>
      </c>
      <c r="Q34" s="93">
        <f t="shared" si="14"/>
        <v>0</v>
      </c>
      <c r="R34" s="93">
        <f t="shared" si="17"/>
        <v>0</v>
      </c>
      <c r="T34" s="93">
        <f t="shared" si="8"/>
        <v>0</v>
      </c>
      <c r="U34" s="93">
        <f t="shared" si="9"/>
        <v>0</v>
      </c>
      <c r="V34" s="93">
        <f t="shared" si="10"/>
        <v>0</v>
      </c>
      <c r="W34" s="93">
        <f t="shared" si="10"/>
        <v>0</v>
      </c>
      <c r="X34" s="94">
        <f t="shared" si="18"/>
        <v>0</v>
      </c>
    </row>
    <row r="35" spans="1:24" x14ac:dyDescent="0.25">
      <c r="A35" s="99"/>
      <c r="B35" s="95"/>
      <c r="C35" s="95"/>
      <c r="D35" s="96"/>
      <c r="E35" s="96"/>
      <c r="F35" s="90">
        <f t="shared" si="19"/>
        <v>0</v>
      </c>
      <c r="G35" s="96"/>
      <c r="H35" s="90">
        <f t="shared" si="20"/>
        <v>0</v>
      </c>
      <c r="I35" s="91">
        <f>SUM(H35/'B - Operating Budget'!$D$40)</f>
        <v>0</v>
      </c>
      <c r="J35" s="97"/>
      <c r="K35" s="98"/>
      <c r="N35" s="92">
        <f t="shared" si="4"/>
        <v>0</v>
      </c>
      <c r="O35" s="93">
        <f t="shared" si="5"/>
        <v>0</v>
      </c>
      <c r="P35" s="93">
        <f t="shared" si="14"/>
        <v>0</v>
      </c>
      <c r="Q35" s="93">
        <f t="shared" si="14"/>
        <v>0</v>
      </c>
      <c r="R35" s="93">
        <f t="shared" si="17"/>
        <v>0</v>
      </c>
      <c r="T35" s="93">
        <f t="shared" si="8"/>
        <v>0</v>
      </c>
      <c r="U35" s="93">
        <f t="shared" si="9"/>
        <v>0</v>
      </c>
      <c r="V35" s="93">
        <f t="shared" si="10"/>
        <v>0</v>
      </c>
      <c r="W35" s="93">
        <f t="shared" si="10"/>
        <v>0</v>
      </c>
      <c r="X35" s="94">
        <f t="shared" si="18"/>
        <v>0</v>
      </c>
    </row>
    <row r="36" spans="1:24" x14ac:dyDescent="0.25">
      <c r="A36" s="99"/>
      <c r="B36" s="95"/>
      <c r="C36" s="95"/>
      <c r="D36" s="96"/>
      <c r="E36" s="96"/>
      <c r="F36" s="90">
        <f t="shared" si="19"/>
        <v>0</v>
      </c>
      <c r="G36" s="96"/>
      <c r="H36" s="90">
        <f t="shared" si="20"/>
        <v>0</v>
      </c>
      <c r="I36" s="91">
        <f>SUM(H36/'B - Operating Budget'!$D$40)</f>
        <v>0</v>
      </c>
      <c r="J36" s="97"/>
      <c r="K36" s="98"/>
      <c r="N36" s="92">
        <f t="shared" si="4"/>
        <v>0</v>
      </c>
      <c r="O36" s="93">
        <f t="shared" si="5"/>
        <v>0</v>
      </c>
      <c r="P36" s="93">
        <f t="shared" si="14"/>
        <v>0</v>
      </c>
      <c r="Q36" s="93">
        <f t="shared" si="14"/>
        <v>0</v>
      </c>
      <c r="R36" s="93">
        <f t="shared" si="17"/>
        <v>0</v>
      </c>
      <c r="T36" s="93">
        <f t="shared" si="8"/>
        <v>0</v>
      </c>
      <c r="U36" s="93">
        <f t="shared" si="9"/>
        <v>0</v>
      </c>
      <c r="V36" s="93">
        <f t="shared" si="10"/>
        <v>0</v>
      </c>
      <c r="W36" s="93">
        <f t="shared" si="10"/>
        <v>0</v>
      </c>
      <c r="X36" s="94">
        <f t="shared" si="18"/>
        <v>0</v>
      </c>
    </row>
    <row r="37" spans="1:24" x14ac:dyDescent="0.25">
      <c r="A37" s="99"/>
      <c r="B37" s="95"/>
      <c r="C37" s="95"/>
      <c r="D37" s="96"/>
      <c r="E37" s="96"/>
      <c r="F37" s="90">
        <f t="shared" si="19"/>
        <v>0</v>
      </c>
      <c r="G37" s="96"/>
      <c r="H37" s="90">
        <f t="shared" si="20"/>
        <v>0</v>
      </c>
      <c r="I37" s="91">
        <f>SUM(H37/'B - Operating Budget'!$D$40)</f>
        <v>0</v>
      </c>
      <c r="J37" s="97"/>
      <c r="K37" s="98"/>
      <c r="N37" s="92">
        <f t="shared" si="4"/>
        <v>0</v>
      </c>
      <c r="O37" s="93">
        <f t="shared" si="5"/>
        <v>0</v>
      </c>
      <c r="P37" s="93">
        <f t="shared" si="14"/>
        <v>0</v>
      </c>
      <c r="Q37" s="93">
        <f t="shared" si="14"/>
        <v>0</v>
      </c>
      <c r="R37" s="93">
        <f t="shared" si="17"/>
        <v>0</v>
      </c>
      <c r="T37" s="93">
        <f t="shared" si="8"/>
        <v>0</v>
      </c>
      <c r="U37" s="93">
        <f t="shared" si="9"/>
        <v>0</v>
      </c>
      <c r="V37" s="93">
        <f t="shared" si="10"/>
        <v>0</v>
      </c>
      <c r="W37" s="93">
        <f t="shared" si="10"/>
        <v>0</v>
      </c>
      <c r="X37" s="94">
        <f t="shared" si="18"/>
        <v>0</v>
      </c>
    </row>
    <row r="38" spans="1:24" x14ac:dyDescent="0.25">
      <c r="A38" s="99"/>
      <c r="B38" s="95"/>
      <c r="C38" s="95"/>
      <c r="D38" s="96"/>
      <c r="E38" s="96"/>
      <c r="F38" s="90">
        <f t="shared" si="19"/>
        <v>0</v>
      </c>
      <c r="G38" s="96"/>
      <c r="H38" s="90">
        <f t="shared" si="20"/>
        <v>0</v>
      </c>
      <c r="I38" s="91">
        <f>SUM(H38/'B - Operating Budget'!$D$40)</f>
        <v>0</v>
      </c>
      <c r="J38" s="97"/>
      <c r="K38" s="98"/>
      <c r="N38" s="92">
        <f t="shared" si="4"/>
        <v>0</v>
      </c>
      <c r="O38" s="93">
        <f t="shared" si="5"/>
        <v>0</v>
      </c>
      <c r="P38" s="93">
        <f t="shared" si="14"/>
        <v>0</v>
      </c>
      <c r="Q38" s="93">
        <f t="shared" si="14"/>
        <v>0</v>
      </c>
      <c r="R38" s="93">
        <f t="shared" si="17"/>
        <v>0</v>
      </c>
      <c r="T38" s="93">
        <f t="shared" si="8"/>
        <v>0</v>
      </c>
      <c r="U38" s="93">
        <f t="shared" si="9"/>
        <v>0</v>
      </c>
      <c r="V38" s="93">
        <f t="shared" si="10"/>
        <v>0</v>
      </c>
      <c r="W38" s="93">
        <f t="shared" si="10"/>
        <v>0</v>
      </c>
      <c r="X38" s="94">
        <f t="shared" si="18"/>
        <v>0</v>
      </c>
    </row>
    <row r="39" spans="1:24" x14ac:dyDescent="0.25">
      <c r="A39" s="99"/>
      <c r="B39" s="95"/>
      <c r="C39" s="95"/>
      <c r="D39" s="96"/>
      <c r="E39" s="96"/>
      <c r="F39" s="90">
        <f t="shared" si="19"/>
        <v>0</v>
      </c>
      <c r="G39" s="96"/>
      <c r="H39" s="90">
        <f t="shared" si="20"/>
        <v>0</v>
      </c>
      <c r="I39" s="91">
        <f>SUM(H39/'B - Operating Budget'!$D$40)</f>
        <v>0</v>
      </c>
      <c r="J39" s="97"/>
      <c r="K39" s="98"/>
      <c r="N39" s="92">
        <f t="shared" si="4"/>
        <v>0</v>
      </c>
      <c r="O39" s="93">
        <f t="shared" si="5"/>
        <v>0</v>
      </c>
      <c r="P39" s="93">
        <f t="shared" si="14"/>
        <v>0</v>
      </c>
      <c r="Q39" s="93">
        <f t="shared" si="14"/>
        <v>0</v>
      </c>
      <c r="R39" s="93">
        <f t="shared" si="17"/>
        <v>0</v>
      </c>
      <c r="T39" s="93">
        <f t="shared" si="8"/>
        <v>0</v>
      </c>
      <c r="U39" s="93">
        <f t="shared" si="9"/>
        <v>0</v>
      </c>
      <c r="V39" s="93">
        <f t="shared" si="10"/>
        <v>0</v>
      </c>
      <c r="W39" s="93">
        <f t="shared" si="10"/>
        <v>0</v>
      </c>
      <c r="X39" s="94">
        <f t="shared" si="18"/>
        <v>0</v>
      </c>
    </row>
    <row r="40" spans="1:24" x14ac:dyDescent="0.25">
      <c r="A40" s="99"/>
      <c r="B40" s="95"/>
      <c r="C40" s="95"/>
      <c r="D40" s="96"/>
      <c r="E40" s="96"/>
      <c r="F40" s="90">
        <f t="shared" si="19"/>
        <v>0</v>
      </c>
      <c r="G40" s="96"/>
      <c r="H40" s="90">
        <f t="shared" si="20"/>
        <v>0</v>
      </c>
      <c r="I40" s="91">
        <f>SUM(H40/'B - Operating Budget'!$D$40)</f>
        <v>0</v>
      </c>
      <c r="J40" s="97"/>
      <c r="K40" s="98"/>
      <c r="N40" s="92">
        <f t="shared" si="4"/>
        <v>0</v>
      </c>
      <c r="O40" s="93">
        <f t="shared" si="5"/>
        <v>0</v>
      </c>
      <c r="P40" s="93">
        <f t="shared" si="14"/>
        <v>0</v>
      </c>
      <c r="Q40" s="93">
        <f t="shared" si="14"/>
        <v>0</v>
      </c>
      <c r="R40" s="93">
        <f t="shared" si="17"/>
        <v>0</v>
      </c>
      <c r="T40" s="93">
        <f t="shared" si="8"/>
        <v>0</v>
      </c>
      <c r="U40" s="93">
        <f t="shared" si="9"/>
        <v>0</v>
      </c>
      <c r="V40" s="93">
        <f t="shared" si="10"/>
        <v>0</v>
      </c>
      <c r="W40" s="93">
        <f t="shared" si="10"/>
        <v>0</v>
      </c>
      <c r="X40" s="94">
        <f t="shared" si="18"/>
        <v>0</v>
      </c>
    </row>
    <row r="41" spans="1:24" x14ac:dyDescent="0.25">
      <c r="A41" s="99"/>
      <c r="B41" s="95"/>
      <c r="C41" s="95"/>
      <c r="D41" s="96"/>
      <c r="E41" s="96"/>
      <c r="F41" s="90">
        <f t="shared" si="19"/>
        <v>0</v>
      </c>
      <c r="G41" s="96"/>
      <c r="H41" s="90">
        <f t="shared" si="20"/>
        <v>0</v>
      </c>
      <c r="I41" s="91">
        <f>SUM(H41/'B - Operating Budget'!$D$40)</f>
        <v>0</v>
      </c>
      <c r="J41" s="97"/>
      <c r="K41" s="98"/>
      <c r="N41" s="92">
        <f t="shared" si="4"/>
        <v>0</v>
      </c>
      <c r="O41" s="93">
        <f t="shared" si="5"/>
        <v>0</v>
      </c>
      <c r="P41" s="93">
        <f t="shared" si="14"/>
        <v>0</v>
      </c>
      <c r="Q41" s="93">
        <f t="shared" si="14"/>
        <v>0</v>
      </c>
      <c r="R41" s="93">
        <f t="shared" si="17"/>
        <v>0</v>
      </c>
      <c r="T41" s="93">
        <f t="shared" si="8"/>
        <v>0</v>
      </c>
      <c r="U41" s="93">
        <f t="shared" si="9"/>
        <v>0</v>
      </c>
      <c r="V41" s="93">
        <f t="shared" si="10"/>
        <v>0</v>
      </c>
      <c r="W41" s="93">
        <f t="shared" si="10"/>
        <v>0</v>
      </c>
      <c r="X41" s="94">
        <f t="shared" si="18"/>
        <v>0</v>
      </c>
    </row>
    <row r="42" spans="1:24" x14ac:dyDescent="0.25">
      <c r="A42" s="99"/>
      <c r="B42" s="95"/>
      <c r="C42" s="95"/>
      <c r="D42" s="96"/>
      <c r="E42" s="96"/>
      <c r="F42" s="90">
        <f t="shared" si="19"/>
        <v>0</v>
      </c>
      <c r="G42" s="96"/>
      <c r="H42" s="90">
        <f t="shared" si="20"/>
        <v>0</v>
      </c>
      <c r="I42" s="91">
        <f>SUM(H42/'B - Operating Budget'!$D$40)</f>
        <v>0</v>
      </c>
      <c r="J42" s="97"/>
      <c r="K42" s="98"/>
      <c r="N42" s="92">
        <f t="shared" si="4"/>
        <v>0</v>
      </c>
      <c r="O42" s="93">
        <f t="shared" si="5"/>
        <v>0</v>
      </c>
      <c r="P42" s="93">
        <f t="shared" si="14"/>
        <v>0</v>
      </c>
      <c r="Q42" s="93">
        <f t="shared" si="14"/>
        <v>0</v>
      </c>
      <c r="R42" s="93">
        <f t="shared" si="17"/>
        <v>0</v>
      </c>
      <c r="T42" s="93">
        <f t="shared" si="8"/>
        <v>0</v>
      </c>
      <c r="U42" s="93">
        <f t="shared" si="9"/>
        <v>0</v>
      </c>
      <c r="V42" s="93">
        <f t="shared" si="10"/>
        <v>0</v>
      </c>
      <c r="W42" s="93">
        <f t="shared" si="10"/>
        <v>0</v>
      </c>
      <c r="X42" s="94">
        <f t="shared" si="18"/>
        <v>0</v>
      </c>
    </row>
    <row r="43" spans="1:24" x14ac:dyDescent="0.25">
      <c r="A43" s="99"/>
      <c r="B43" s="95"/>
      <c r="C43" s="95"/>
      <c r="D43" s="96"/>
      <c r="E43" s="96"/>
      <c r="F43" s="90">
        <f t="shared" si="19"/>
        <v>0</v>
      </c>
      <c r="G43" s="96"/>
      <c r="H43" s="90">
        <f t="shared" si="20"/>
        <v>0</v>
      </c>
      <c r="I43" s="91">
        <f>SUM(H43/'B - Operating Budget'!$D$40)</f>
        <v>0</v>
      </c>
      <c r="J43" s="97"/>
      <c r="K43" s="98"/>
      <c r="N43" s="92">
        <f t="shared" si="4"/>
        <v>0</v>
      </c>
      <c r="O43" s="93">
        <f t="shared" si="5"/>
        <v>0</v>
      </c>
      <c r="P43" s="93">
        <f t="shared" si="14"/>
        <v>0</v>
      </c>
      <c r="Q43" s="93">
        <f t="shared" si="14"/>
        <v>0</v>
      </c>
      <c r="R43" s="93">
        <f t="shared" si="17"/>
        <v>0</v>
      </c>
      <c r="T43" s="93">
        <f t="shared" si="8"/>
        <v>0</v>
      </c>
      <c r="U43" s="93">
        <f t="shared" si="9"/>
        <v>0</v>
      </c>
      <c r="V43" s="93">
        <f t="shared" si="10"/>
        <v>0</v>
      </c>
      <c r="W43" s="93">
        <f t="shared" si="10"/>
        <v>0</v>
      </c>
      <c r="X43" s="94">
        <f t="shared" si="18"/>
        <v>0</v>
      </c>
    </row>
    <row r="44" spans="1:24" x14ac:dyDescent="0.25">
      <c r="A44" s="99"/>
      <c r="B44" s="95"/>
      <c r="C44" s="95"/>
      <c r="D44" s="96"/>
      <c r="E44" s="96"/>
      <c r="F44" s="90">
        <f t="shared" si="19"/>
        <v>0</v>
      </c>
      <c r="G44" s="96"/>
      <c r="H44" s="90">
        <f t="shared" si="20"/>
        <v>0</v>
      </c>
      <c r="I44" s="91">
        <f>SUM(H44/'B - Operating Budget'!$D$40)</f>
        <v>0</v>
      </c>
      <c r="J44" s="97"/>
      <c r="K44" s="98"/>
      <c r="N44" s="92">
        <f t="shared" si="4"/>
        <v>0</v>
      </c>
      <c r="O44" s="93">
        <f t="shared" si="5"/>
        <v>0</v>
      </c>
      <c r="P44" s="93">
        <f t="shared" si="14"/>
        <v>0</v>
      </c>
      <c r="Q44" s="93">
        <f t="shared" si="14"/>
        <v>0</v>
      </c>
      <c r="R44" s="93">
        <f t="shared" si="17"/>
        <v>0</v>
      </c>
      <c r="T44" s="93">
        <f t="shared" si="8"/>
        <v>0</v>
      </c>
      <c r="U44" s="93">
        <f t="shared" si="9"/>
        <v>0</v>
      </c>
      <c r="V44" s="93">
        <f t="shared" si="10"/>
        <v>0</v>
      </c>
      <c r="W44" s="93">
        <f t="shared" si="10"/>
        <v>0</v>
      </c>
      <c r="X44" s="94">
        <f t="shared" si="18"/>
        <v>0</v>
      </c>
    </row>
    <row r="45" spans="1:24" x14ac:dyDescent="0.25">
      <c r="A45" s="99"/>
      <c r="B45" s="95"/>
      <c r="C45" s="95"/>
      <c r="D45" s="96"/>
      <c r="E45" s="96"/>
      <c r="F45" s="90">
        <f t="shared" si="19"/>
        <v>0</v>
      </c>
      <c r="G45" s="96"/>
      <c r="H45" s="90">
        <f t="shared" si="20"/>
        <v>0</v>
      </c>
      <c r="I45" s="91">
        <f>SUM(H45/'B - Operating Budget'!$D$40)</f>
        <v>0</v>
      </c>
      <c r="J45" s="97"/>
      <c r="K45" s="98"/>
      <c r="N45" s="92">
        <f t="shared" si="4"/>
        <v>0</v>
      </c>
      <c r="O45" s="93">
        <f t="shared" si="5"/>
        <v>0</v>
      </c>
      <c r="P45" s="93">
        <f t="shared" si="14"/>
        <v>0</v>
      </c>
      <c r="Q45" s="93">
        <f t="shared" si="14"/>
        <v>0</v>
      </c>
      <c r="R45" s="93">
        <f t="shared" si="17"/>
        <v>0</v>
      </c>
      <c r="T45" s="93">
        <f t="shared" si="8"/>
        <v>0</v>
      </c>
      <c r="U45" s="93">
        <f t="shared" si="9"/>
        <v>0</v>
      </c>
      <c r="V45" s="93">
        <f t="shared" si="10"/>
        <v>0</v>
      </c>
      <c r="W45" s="93">
        <f t="shared" si="10"/>
        <v>0</v>
      </c>
      <c r="X45" s="94">
        <f t="shared" si="18"/>
        <v>0</v>
      </c>
    </row>
    <row r="46" spans="1:24" x14ac:dyDescent="0.25">
      <c r="A46" s="99"/>
      <c r="B46" s="95"/>
      <c r="C46" s="95"/>
      <c r="D46" s="96"/>
      <c r="E46" s="96"/>
      <c r="F46" s="90">
        <f t="shared" si="19"/>
        <v>0</v>
      </c>
      <c r="G46" s="96"/>
      <c r="H46" s="90">
        <f t="shared" si="20"/>
        <v>0</v>
      </c>
      <c r="I46" s="91">
        <f>SUM(H46/'B - Operating Budget'!$D$40)</f>
        <v>0</v>
      </c>
      <c r="J46" s="97"/>
      <c r="K46" s="98"/>
      <c r="N46" s="92">
        <f t="shared" si="4"/>
        <v>0</v>
      </c>
      <c r="O46" s="93">
        <f t="shared" si="5"/>
        <v>0</v>
      </c>
      <c r="P46" s="93">
        <f t="shared" si="14"/>
        <v>0</v>
      </c>
      <c r="Q46" s="93">
        <f t="shared" si="14"/>
        <v>0</v>
      </c>
      <c r="R46" s="93">
        <f t="shared" si="17"/>
        <v>0</v>
      </c>
      <c r="T46" s="93">
        <f t="shared" si="8"/>
        <v>0</v>
      </c>
      <c r="U46" s="93">
        <f t="shared" si="9"/>
        <v>0</v>
      </c>
      <c r="V46" s="93">
        <f t="shared" si="10"/>
        <v>0</v>
      </c>
      <c r="W46" s="93">
        <f t="shared" si="10"/>
        <v>0</v>
      </c>
      <c r="X46" s="94">
        <f t="shared" si="18"/>
        <v>0</v>
      </c>
    </row>
    <row r="47" spans="1:24" x14ac:dyDescent="0.25">
      <c r="A47" s="99"/>
      <c r="B47" s="95"/>
      <c r="C47" s="95"/>
      <c r="D47" s="96"/>
      <c r="E47" s="96"/>
      <c r="F47" s="90">
        <f t="shared" si="19"/>
        <v>0</v>
      </c>
      <c r="G47" s="96"/>
      <c r="H47" s="90">
        <f t="shared" si="20"/>
        <v>0</v>
      </c>
      <c r="I47" s="91">
        <f>SUM(H47/'B - Operating Budget'!$D$40)</f>
        <v>0</v>
      </c>
      <c r="J47" s="97"/>
      <c r="K47" s="98"/>
      <c r="N47" s="92">
        <f t="shared" si="4"/>
        <v>0</v>
      </c>
      <c r="O47" s="93">
        <f t="shared" si="5"/>
        <v>0</v>
      </c>
      <c r="P47" s="93">
        <f t="shared" si="14"/>
        <v>0</v>
      </c>
      <c r="Q47" s="93">
        <f t="shared" si="14"/>
        <v>0</v>
      </c>
      <c r="R47" s="93">
        <f t="shared" si="17"/>
        <v>0</v>
      </c>
      <c r="T47" s="93">
        <f t="shared" si="8"/>
        <v>0</v>
      </c>
      <c r="U47" s="93">
        <f t="shared" si="9"/>
        <v>0</v>
      </c>
      <c r="V47" s="93">
        <f t="shared" si="10"/>
        <v>0</v>
      </c>
      <c r="W47" s="93">
        <f t="shared" si="10"/>
        <v>0</v>
      </c>
      <c r="X47" s="94">
        <f t="shared" si="18"/>
        <v>0</v>
      </c>
    </row>
    <row r="48" spans="1:24" x14ac:dyDescent="0.25">
      <c r="A48" s="99"/>
      <c r="B48" s="95"/>
      <c r="C48" s="95"/>
      <c r="D48" s="96"/>
      <c r="E48" s="96"/>
      <c r="F48" s="90">
        <f t="shared" si="19"/>
        <v>0</v>
      </c>
      <c r="G48" s="96"/>
      <c r="H48" s="90">
        <f t="shared" si="20"/>
        <v>0</v>
      </c>
      <c r="I48" s="91">
        <f>SUM(H48/'B - Operating Budget'!$D$40)</f>
        <v>0</v>
      </c>
      <c r="J48" s="97"/>
      <c r="K48" s="98"/>
      <c r="N48" s="92">
        <f t="shared" si="4"/>
        <v>0</v>
      </c>
      <c r="O48" s="93">
        <f t="shared" si="5"/>
        <v>0</v>
      </c>
      <c r="P48" s="93">
        <f t="shared" si="14"/>
        <v>0</v>
      </c>
      <c r="Q48" s="93">
        <f t="shared" si="14"/>
        <v>0</v>
      </c>
      <c r="R48" s="93">
        <f t="shared" si="17"/>
        <v>0</v>
      </c>
      <c r="T48" s="93">
        <f t="shared" si="8"/>
        <v>0</v>
      </c>
      <c r="U48" s="93">
        <f t="shared" si="9"/>
        <v>0</v>
      </c>
      <c r="V48" s="93">
        <f t="shared" si="10"/>
        <v>0</v>
      </c>
      <c r="W48" s="93">
        <f t="shared" si="10"/>
        <v>0</v>
      </c>
      <c r="X48" s="94">
        <f t="shared" si="18"/>
        <v>0</v>
      </c>
    </row>
    <row r="49" spans="1:24" x14ac:dyDescent="0.25">
      <c r="A49" s="99"/>
      <c r="B49" s="95"/>
      <c r="C49" s="95"/>
      <c r="D49" s="96"/>
      <c r="E49" s="96"/>
      <c r="F49" s="90">
        <f t="shared" si="19"/>
        <v>0</v>
      </c>
      <c r="G49" s="96"/>
      <c r="H49" s="90">
        <f t="shared" si="20"/>
        <v>0</v>
      </c>
      <c r="I49" s="91">
        <f>SUM(H49/'B - Operating Budget'!$D$40)</f>
        <v>0</v>
      </c>
      <c r="J49" s="97"/>
      <c r="K49" s="98"/>
      <c r="N49" s="92">
        <f t="shared" si="4"/>
        <v>0</v>
      </c>
      <c r="O49" s="93">
        <f t="shared" si="5"/>
        <v>0</v>
      </c>
      <c r="P49" s="93">
        <f t="shared" si="14"/>
        <v>0</v>
      </c>
      <c r="Q49" s="93">
        <f t="shared" si="14"/>
        <v>0</v>
      </c>
      <c r="R49" s="93">
        <f t="shared" si="17"/>
        <v>0</v>
      </c>
      <c r="T49" s="93">
        <f t="shared" si="8"/>
        <v>0</v>
      </c>
      <c r="U49" s="93">
        <f t="shared" si="9"/>
        <v>0</v>
      </c>
      <c r="V49" s="93">
        <f t="shared" si="10"/>
        <v>0</v>
      </c>
      <c r="W49" s="93">
        <f t="shared" si="10"/>
        <v>0</v>
      </c>
      <c r="X49" s="94">
        <f t="shared" si="18"/>
        <v>0</v>
      </c>
    </row>
    <row r="50" spans="1:24" x14ac:dyDescent="0.25">
      <c r="A50" s="99"/>
      <c r="B50" s="95"/>
      <c r="C50" s="95"/>
      <c r="D50" s="96"/>
      <c r="E50" s="96"/>
      <c r="F50" s="90">
        <f t="shared" si="19"/>
        <v>0</v>
      </c>
      <c r="G50" s="96"/>
      <c r="H50" s="90">
        <f t="shared" si="20"/>
        <v>0</v>
      </c>
      <c r="I50" s="91">
        <f>SUM(H50/'B - Operating Budget'!$D$40)</f>
        <v>0</v>
      </c>
      <c r="J50" s="97"/>
      <c r="K50" s="98"/>
      <c r="N50" s="92">
        <f t="shared" si="4"/>
        <v>0</v>
      </c>
      <c r="O50" s="93">
        <f t="shared" si="5"/>
        <v>0</v>
      </c>
      <c r="P50" s="93">
        <f t="shared" si="14"/>
        <v>0</v>
      </c>
      <c r="Q50" s="93">
        <f t="shared" si="14"/>
        <v>0</v>
      </c>
      <c r="R50" s="93">
        <f t="shared" si="17"/>
        <v>0</v>
      </c>
      <c r="T50" s="93">
        <f t="shared" si="8"/>
        <v>0</v>
      </c>
      <c r="U50" s="93">
        <f t="shared" si="9"/>
        <v>0</v>
      </c>
      <c r="V50" s="93">
        <f t="shared" si="10"/>
        <v>0</v>
      </c>
      <c r="W50" s="93">
        <f t="shared" si="10"/>
        <v>0</v>
      </c>
      <c r="X50" s="94">
        <f t="shared" si="18"/>
        <v>0</v>
      </c>
    </row>
    <row r="51" spans="1:24" x14ac:dyDescent="0.25">
      <c r="A51" s="99"/>
      <c r="B51" s="95"/>
      <c r="C51" s="95"/>
      <c r="D51" s="96"/>
      <c r="E51" s="96"/>
      <c r="F51" s="90">
        <f t="shared" si="19"/>
        <v>0</v>
      </c>
      <c r="G51" s="96"/>
      <c r="H51" s="90">
        <f t="shared" si="20"/>
        <v>0</v>
      </c>
      <c r="I51" s="91">
        <f>SUM(H51/'B - Operating Budget'!$D$40)</f>
        <v>0</v>
      </c>
      <c r="J51" s="97"/>
      <c r="K51" s="98"/>
      <c r="N51" s="92">
        <f t="shared" si="4"/>
        <v>0</v>
      </c>
      <c r="O51" s="93">
        <f t="shared" si="5"/>
        <v>0</v>
      </c>
      <c r="P51" s="93">
        <f t="shared" si="14"/>
        <v>0</v>
      </c>
      <c r="Q51" s="93">
        <f t="shared" si="14"/>
        <v>0</v>
      </c>
      <c r="R51" s="93">
        <f t="shared" si="17"/>
        <v>0</v>
      </c>
      <c r="T51" s="93">
        <f t="shared" si="8"/>
        <v>0</v>
      </c>
      <c r="U51" s="93">
        <f t="shared" si="9"/>
        <v>0</v>
      </c>
      <c r="V51" s="93">
        <f t="shared" si="10"/>
        <v>0</v>
      </c>
      <c r="W51" s="93">
        <f t="shared" si="10"/>
        <v>0</v>
      </c>
      <c r="X51" s="94">
        <f t="shared" si="18"/>
        <v>0</v>
      </c>
    </row>
    <row r="52" spans="1:24" x14ac:dyDescent="0.25">
      <c r="A52" s="99"/>
      <c r="B52" s="95"/>
      <c r="C52" s="95"/>
      <c r="D52" s="96"/>
      <c r="E52" s="96"/>
      <c r="F52" s="90">
        <f t="shared" si="19"/>
        <v>0</v>
      </c>
      <c r="G52" s="96"/>
      <c r="H52" s="90">
        <f t="shared" si="20"/>
        <v>0</v>
      </c>
      <c r="I52" s="91">
        <f>SUM(H52/'B - Operating Budget'!$D$40)</f>
        <v>0</v>
      </c>
      <c r="J52" s="97"/>
      <c r="K52" s="98"/>
      <c r="N52" s="92">
        <f t="shared" si="4"/>
        <v>0</v>
      </c>
      <c r="O52" s="93">
        <f t="shared" si="5"/>
        <v>0</v>
      </c>
      <c r="P52" s="93">
        <f t="shared" si="14"/>
        <v>0</v>
      </c>
      <c r="Q52" s="93">
        <f t="shared" si="14"/>
        <v>0</v>
      </c>
      <c r="R52" s="93">
        <f t="shared" si="17"/>
        <v>0</v>
      </c>
      <c r="T52" s="93">
        <f t="shared" si="8"/>
        <v>0</v>
      </c>
      <c r="U52" s="93">
        <f t="shared" si="9"/>
        <v>0</v>
      </c>
      <c r="V52" s="93">
        <f t="shared" si="10"/>
        <v>0</v>
      </c>
      <c r="W52" s="93">
        <f t="shared" si="10"/>
        <v>0</v>
      </c>
      <c r="X52" s="94">
        <f t="shared" si="18"/>
        <v>0</v>
      </c>
    </row>
    <row r="53" spans="1:24" x14ac:dyDescent="0.25">
      <c r="A53" s="99"/>
      <c r="B53" s="95"/>
      <c r="C53" s="95"/>
      <c r="D53" s="96"/>
      <c r="E53" s="96"/>
      <c r="F53" s="90">
        <f t="shared" si="19"/>
        <v>0</v>
      </c>
      <c r="G53" s="96"/>
      <c r="H53" s="90">
        <f t="shared" si="20"/>
        <v>0</v>
      </c>
      <c r="I53" s="91">
        <f>SUM(H53/'B - Operating Budget'!$D$40)</f>
        <v>0</v>
      </c>
      <c r="J53" s="97"/>
      <c r="K53" s="98"/>
      <c r="N53" s="92">
        <f t="shared" si="4"/>
        <v>0</v>
      </c>
      <c r="O53" s="93">
        <f t="shared" si="5"/>
        <v>0</v>
      </c>
      <c r="P53" s="93">
        <f t="shared" si="14"/>
        <v>0</v>
      </c>
      <c r="Q53" s="93">
        <f t="shared" si="14"/>
        <v>0</v>
      </c>
      <c r="R53" s="93">
        <f t="shared" si="17"/>
        <v>0</v>
      </c>
      <c r="T53" s="93">
        <f t="shared" si="8"/>
        <v>0</v>
      </c>
      <c r="U53" s="93">
        <f t="shared" si="9"/>
        <v>0</v>
      </c>
      <c r="V53" s="93">
        <f t="shared" si="10"/>
        <v>0</v>
      </c>
      <c r="W53" s="93">
        <f t="shared" si="10"/>
        <v>0</v>
      </c>
      <c r="X53" s="94">
        <f t="shared" si="18"/>
        <v>0</v>
      </c>
    </row>
    <row r="54" spans="1:24" x14ac:dyDescent="0.25">
      <c r="A54" s="99"/>
      <c r="B54" s="95"/>
      <c r="C54" s="95"/>
      <c r="D54" s="96"/>
      <c r="E54" s="96"/>
      <c r="F54" s="90">
        <f t="shared" si="19"/>
        <v>0</v>
      </c>
      <c r="G54" s="96"/>
      <c r="H54" s="90">
        <f t="shared" si="20"/>
        <v>0</v>
      </c>
      <c r="I54" s="91">
        <f>SUM(H54/'B - Operating Budget'!$D$40)</f>
        <v>0</v>
      </c>
      <c r="J54" s="97"/>
      <c r="K54" s="98"/>
      <c r="N54" s="92">
        <f t="shared" si="4"/>
        <v>0</v>
      </c>
      <c r="O54" s="93">
        <f t="shared" si="5"/>
        <v>0</v>
      </c>
      <c r="P54" s="93">
        <f t="shared" si="14"/>
        <v>0</v>
      </c>
      <c r="Q54" s="93">
        <f t="shared" si="14"/>
        <v>0</v>
      </c>
      <c r="R54" s="93">
        <f t="shared" si="17"/>
        <v>0</v>
      </c>
      <c r="T54" s="93">
        <f t="shared" si="8"/>
        <v>0</v>
      </c>
      <c r="U54" s="93">
        <f t="shared" si="9"/>
        <v>0</v>
      </c>
      <c r="V54" s="93">
        <f t="shared" si="10"/>
        <v>0</v>
      </c>
      <c r="W54" s="93">
        <f t="shared" si="10"/>
        <v>0</v>
      </c>
      <c r="X54" s="94">
        <f t="shared" si="18"/>
        <v>0</v>
      </c>
    </row>
    <row r="55" spans="1:24" x14ac:dyDescent="0.25">
      <c r="A55" s="99"/>
      <c r="B55" s="95"/>
      <c r="C55" s="95"/>
      <c r="D55" s="96"/>
      <c r="E55" s="96"/>
      <c r="F55" s="90">
        <f t="shared" si="19"/>
        <v>0</v>
      </c>
      <c r="G55" s="96"/>
      <c r="H55" s="90">
        <f t="shared" si="20"/>
        <v>0</v>
      </c>
      <c r="I55" s="91">
        <f>SUM(H55/'B - Operating Budget'!$D$40)</f>
        <v>0</v>
      </c>
      <c r="J55" s="97"/>
      <c r="K55" s="98"/>
      <c r="N55" s="92">
        <f t="shared" si="4"/>
        <v>0</v>
      </c>
      <c r="O55" s="93">
        <f t="shared" si="5"/>
        <v>0</v>
      </c>
      <c r="P55" s="93">
        <f t="shared" si="14"/>
        <v>0</v>
      </c>
      <c r="Q55" s="93">
        <f t="shared" si="14"/>
        <v>0</v>
      </c>
      <c r="R55" s="93">
        <f t="shared" si="17"/>
        <v>0</v>
      </c>
      <c r="T55" s="93">
        <f t="shared" si="8"/>
        <v>0</v>
      </c>
      <c r="U55" s="93">
        <f t="shared" si="9"/>
        <v>0</v>
      </c>
      <c r="V55" s="93">
        <f t="shared" si="10"/>
        <v>0</v>
      </c>
      <c r="W55" s="93">
        <f t="shared" si="10"/>
        <v>0</v>
      </c>
      <c r="X55" s="94">
        <f t="shared" si="18"/>
        <v>0</v>
      </c>
    </row>
    <row r="56" spans="1:24" x14ac:dyDescent="0.25">
      <c r="A56" s="99"/>
      <c r="B56" s="95"/>
      <c r="C56" s="95"/>
      <c r="D56" s="96"/>
      <c r="E56" s="96"/>
      <c r="F56" s="90">
        <f t="shared" si="19"/>
        <v>0</v>
      </c>
      <c r="G56" s="96"/>
      <c r="H56" s="90">
        <f t="shared" si="20"/>
        <v>0</v>
      </c>
      <c r="I56" s="91">
        <f>SUM(H56/'B - Operating Budget'!$D$40)</f>
        <v>0</v>
      </c>
      <c r="J56" s="97"/>
      <c r="K56" s="98"/>
      <c r="N56" s="92">
        <f t="shared" si="4"/>
        <v>0</v>
      </c>
      <c r="O56" s="93">
        <f t="shared" si="5"/>
        <v>0</v>
      </c>
      <c r="P56" s="93">
        <f t="shared" si="14"/>
        <v>0</v>
      </c>
      <c r="Q56" s="93">
        <f t="shared" si="14"/>
        <v>0</v>
      </c>
      <c r="R56" s="93">
        <f t="shared" si="17"/>
        <v>0</v>
      </c>
      <c r="T56" s="93">
        <f t="shared" si="8"/>
        <v>0</v>
      </c>
      <c r="U56" s="93">
        <f t="shared" si="9"/>
        <v>0</v>
      </c>
      <c r="V56" s="93">
        <f t="shared" si="10"/>
        <v>0</v>
      </c>
      <c r="W56" s="93">
        <f t="shared" si="10"/>
        <v>0</v>
      </c>
      <c r="X56" s="94">
        <f t="shared" si="18"/>
        <v>0</v>
      </c>
    </row>
    <row r="57" spans="1:24" x14ac:dyDescent="0.25">
      <c r="A57" s="99"/>
      <c r="B57" s="95"/>
      <c r="C57" s="95"/>
      <c r="D57" s="96"/>
      <c r="E57" s="96"/>
      <c r="F57" s="90">
        <f t="shared" si="19"/>
        <v>0</v>
      </c>
      <c r="G57" s="96"/>
      <c r="H57" s="90">
        <f t="shared" si="20"/>
        <v>0</v>
      </c>
      <c r="I57" s="91">
        <f>SUM(H57/'B - Operating Budget'!$D$40)</f>
        <v>0</v>
      </c>
      <c r="J57" s="97"/>
      <c r="K57" s="98"/>
      <c r="N57" s="92">
        <f t="shared" si="4"/>
        <v>0</v>
      </c>
      <c r="O57" s="93">
        <f t="shared" si="5"/>
        <v>0</v>
      </c>
      <c r="P57" s="93">
        <f t="shared" si="14"/>
        <v>0</v>
      </c>
      <c r="Q57" s="93">
        <f t="shared" si="14"/>
        <v>0</v>
      </c>
      <c r="R57" s="93">
        <f t="shared" si="17"/>
        <v>0</v>
      </c>
      <c r="T57" s="93">
        <f t="shared" si="8"/>
        <v>0</v>
      </c>
      <c r="U57" s="93">
        <f t="shared" si="9"/>
        <v>0</v>
      </c>
      <c r="V57" s="93">
        <f t="shared" si="10"/>
        <v>0</v>
      </c>
      <c r="W57" s="93">
        <f t="shared" si="10"/>
        <v>0</v>
      </c>
      <c r="X57" s="94">
        <f t="shared" si="18"/>
        <v>0</v>
      </c>
    </row>
    <row r="58" spans="1:24" x14ac:dyDescent="0.25">
      <c r="A58" s="99"/>
      <c r="B58" s="95"/>
      <c r="C58" s="95"/>
      <c r="D58" s="96"/>
      <c r="E58" s="96"/>
      <c r="F58" s="90">
        <f t="shared" si="12"/>
        <v>0</v>
      </c>
      <c r="G58" s="96"/>
      <c r="H58" s="90">
        <f t="shared" si="3"/>
        <v>0</v>
      </c>
      <c r="I58" s="91">
        <f>SUM(H58/'B - Operating Budget'!$D$40)</f>
        <v>0</v>
      </c>
      <c r="J58" s="97"/>
      <c r="K58" s="98"/>
      <c r="N58" s="92">
        <f t="shared" si="4"/>
        <v>0</v>
      </c>
      <c r="O58" s="93">
        <f t="shared" si="5"/>
        <v>0</v>
      </c>
      <c r="P58" s="93">
        <f t="shared" si="14"/>
        <v>0</v>
      </c>
      <c r="Q58" s="93">
        <f t="shared" si="14"/>
        <v>0</v>
      </c>
      <c r="R58" s="93">
        <f t="shared" si="13"/>
        <v>0</v>
      </c>
      <c r="T58" s="93">
        <f t="shared" si="8"/>
        <v>0</v>
      </c>
      <c r="U58" s="93">
        <f t="shared" si="9"/>
        <v>0</v>
      </c>
      <c r="V58" s="93">
        <f t="shared" si="10"/>
        <v>0</v>
      </c>
      <c r="W58" s="93">
        <f t="shared" si="10"/>
        <v>0</v>
      </c>
      <c r="X58" s="94">
        <f t="shared" si="11"/>
        <v>0</v>
      </c>
    </row>
    <row r="59" spans="1:24" x14ac:dyDescent="0.25">
      <c r="A59" s="100"/>
      <c r="B59" s="101"/>
      <c r="C59" s="101"/>
      <c r="D59" s="102"/>
      <c r="E59" s="102"/>
      <c r="F59" s="90">
        <f t="shared" si="12"/>
        <v>0</v>
      </c>
      <c r="G59" s="96"/>
      <c r="H59" s="90">
        <f t="shared" si="3"/>
        <v>0</v>
      </c>
      <c r="I59" s="91">
        <f>SUM(H59/'B - Operating Budget'!$D$40)</f>
        <v>0</v>
      </c>
      <c r="J59" s="97"/>
      <c r="K59" s="98"/>
      <c r="N59" s="92">
        <f t="shared" si="4"/>
        <v>0</v>
      </c>
      <c r="O59" s="93">
        <f t="shared" si="5"/>
        <v>0</v>
      </c>
      <c r="P59" s="93">
        <f t="shared" si="14"/>
        <v>0</v>
      </c>
      <c r="Q59" s="93">
        <f t="shared" si="14"/>
        <v>0</v>
      </c>
      <c r="R59" s="93">
        <f t="shared" si="13"/>
        <v>0</v>
      </c>
      <c r="T59" s="93">
        <f t="shared" si="8"/>
        <v>0</v>
      </c>
      <c r="U59" s="93">
        <f t="shared" si="9"/>
        <v>0</v>
      </c>
      <c r="V59" s="93">
        <f t="shared" si="10"/>
        <v>0</v>
      </c>
      <c r="W59" s="93">
        <f t="shared" si="10"/>
        <v>0</v>
      </c>
      <c r="X59" s="94">
        <f t="shared" si="11"/>
        <v>0</v>
      </c>
    </row>
    <row r="60" spans="1:24" x14ac:dyDescent="0.25">
      <c r="A60" s="99"/>
      <c r="B60" s="95"/>
      <c r="C60" s="95"/>
      <c r="D60" s="96"/>
      <c r="E60" s="96"/>
      <c r="F60" s="90">
        <f t="shared" si="12"/>
        <v>0</v>
      </c>
      <c r="G60" s="96"/>
      <c r="H60" s="90">
        <f t="shared" si="3"/>
        <v>0</v>
      </c>
      <c r="I60" s="91">
        <f>SUM(H60/'B - Operating Budget'!$D$40)</f>
        <v>0</v>
      </c>
      <c r="J60" s="97"/>
      <c r="K60" s="98"/>
      <c r="N60" s="92">
        <f t="shared" si="4"/>
        <v>0</v>
      </c>
      <c r="O60" s="93">
        <f t="shared" si="5"/>
        <v>0</v>
      </c>
      <c r="P60" s="93">
        <f t="shared" si="14"/>
        <v>0</v>
      </c>
      <c r="Q60" s="93">
        <f t="shared" si="14"/>
        <v>0</v>
      </c>
      <c r="R60" s="93">
        <f t="shared" si="13"/>
        <v>0</v>
      </c>
      <c r="T60" s="93">
        <f t="shared" si="8"/>
        <v>0</v>
      </c>
      <c r="U60" s="93">
        <f t="shared" si="9"/>
        <v>0</v>
      </c>
      <c r="V60" s="93">
        <f t="shared" si="10"/>
        <v>0</v>
      </c>
      <c r="W60" s="93">
        <f t="shared" si="10"/>
        <v>0</v>
      </c>
      <c r="X60" s="94">
        <f t="shared" si="11"/>
        <v>0</v>
      </c>
    </row>
    <row r="61" spans="1:24" x14ac:dyDescent="0.25">
      <c r="A61" s="99"/>
      <c r="B61" s="95"/>
      <c r="C61" s="95"/>
      <c r="D61" s="96"/>
      <c r="E61" s="96"/>
      <c r="F61" s="90">
        <f t="shared" si="12"/>
        <v>0</v>
      </c>
      <c r="G61" s="96"/>
      <c r="H61" s="90">
        <f t="shared" si="3"/>
        <v>0</v>
      </c>
      <c r="I61" s="91">
        <f>SUM(H61/'B - Operating Budget'!$D$40)</f>
        <v>0</v>
      </c>
      <c r="J61" s="97"/>
      <c r="K61" s="98"/>
      <c r="N61" s="92">
        <f t="shared" si="4"/>
        <v>0</v>
      </c>
      <c r="O61" s="93">
        <f t="shared" si="5"/>
        <v>0</v>
      </c>
      <c r="P61" s="93">
        <f t="shared" si="14"/>
        <v>0</v>
      </c>
      <c r="Q61" s="93">
        <f t="shared" si="14"/>
        <v>0</v>
      </c>
      <c r="R61" s="93">
        <f t="shared" si="13"/>
        <v>0</v>
      </c>
      <c r="T61" s="93">
        <f t="shared" si="8"/>
        <v>0</v>
      </c>
      <c r="U61" s="93">
        <f t="shared" si="9"/>
        <v>0</v>
      </c>
      <c r="V61" s="93">
        <f t="shared" si="10"/>
        <v>0</v>
      </c>
      <c r="W61" s="93">
        <f t="shared" si="10"/>
        <v>0</v>
      </c>
      <c r="X61" s="94">
        <f t="shared" si="11"/>
        <v>0</v>
      </c>
    </row>
    <row r="62" spans="1:24" x14ac:dyDescent="0.25">
      <c r="A62" s="99"/>
      <c r="B62" s="95"/>
      <c r="C62" s="95"/>
      <c r="D62" s="96"/>
      <c r="E62" s="96"/>
      <c r="F62" s="90">
        <f t="shared" si="12"/>
        <v>0</v>
      </c>
      <c r="G62" s="96"/>
      <c r="H62" s="90">
        <f t="shared" si="3"/>
        <v>0</v>
      </c>
      <c r="I62" s="91">
        <f>SUM(H62/'B - Operating Budget'!$D$40)</f>
        <v>0</v>
      </c>
      <c r="J62" s="97"/>
      <c r="K62" s="98"/>
      <c r="N62" s="92">
        <f t="shared" si="4"/>
        <v>0</v>
      </c>
      <c r="O62" s="93">
        <f t="shared" si="5"/>
        <v>0</v>
      </c>
      <c r="P62" s="93">
        <f t="shared" si="14"/>
        <v>0</v>
      </c>
      <c r="Q62" s="93">
        <f t="shared" si="14"/>
        <v>0</v>
      </c>
      <c r="R62" s="93">
        <f t="shared" si="13"/>
        <v>0</v>
      </c>
      <c r="T62" s="93">
        <f t="shared" si="8"/>
        <v>0</v>
      </c>
      <c r="U62" s="93">
        <f t="shared" si="9"/>
        <v>0</v>
      </c>
      <c r="V62" s="93">
        <f t="shared" si="10"/>
        <v>0</v>
      </c>
      <c r="W62" s="93">
        <f t="shared" si="10"/>
        <v>0</v>
      </c>
      <c r="X62" s="94">
        <f t="shared" si="11"/>
        <v>0</v>
      </c>
    </row>
    <row r="63" spans="1:24" x14ac:dyDescent="0.25">
      <c r="A63" s="99"/>
      <c r="B63" s="95"/>
      <c r="C63" s="95"/>
      <c r="D63" s="96"/>
      <c r="E63" s="96"/>
      <c r="F63" s="90">
        <f t="shared" si="12"/>
        <v>0</v>
      </c>
      <c r="G63" s="96"/>
      <c r="H63" s="90">
        <f>SUM(F63:G63)</f>
        <v>0</v>
      </c>
      <c r="I63" s="91">
        <f>SUM(H63/'B - Operating Budget'!$D$40)</f>
        <v>0</v>
      </c>
      <c r="J63" s="97"/>
      <c r="K63" s="98"/>
      <c r="N63" s="92">
        <f t="shared" si="4"/>
        <v>0</v>
      </c>
      <c r="O63" s="93">
        <f t="shared" si="5"/>
        <v>0</v>
      </c>
      <c r="P63" s="93">
        <f t="shared" si="14"/>
        <v>0</v>
      </c>
      <c r="Q63" s="93">
        <f t="shared" si="14"/>
        <v>0</v>
      </c>
      <c r="R63" s="93">
        <f t="shared" si="13"/>
        <v>0</v>
      </c>
      <c r="T63" s="93">
        <f t="shared" si="8"/>
        <v>0</v>
      </c>
      <c r="U63" s="93">
        <f t="shared" si="9"/>
        <v>0</v>
      </c>
      <c r="V63" s="93">
        <f t="shared" si="10"/>
        <v>0</v>
      </c>
      <c r="W63" s="93">
        <f t="shared" si="10"/>
        <v>0</v>
      </c>
      <c r="X63" s="94">
        <f t="shared" si="11"/>
        <v>0</v>
      </c>
    </row>
    <row r="64" spans="1:24" x14ac:dyDescent="0.25">
      <c r="A64" s="99"/>
      <c r="B64" s="95"/>
      <c r="C64" s="95"/>
      <c r="D64" s="96"/>
      <c r="E64" s="96"/>
      <c r="F64" s="90">
        <f t="shared" si="12"/>
        <v>0</v>
      </c>
      <c r="G64" s="96"/>
      <c r="H64" s="90">
        <f>SUM(F64:G64)</f>
        <v>0</v>
      </c>
      <c r="I64" s="91">
        <f>SUM(H64/'B - Operating Budget'!$D$40)</f>
        <v>0</v>
      </c>
      <c r="J64" s="97"/>
      <c r="K64" s="98"/>
      <c r="N64" s="92">
        <f t="shared" si="4"/>
        <v>0</v>
      </c>
      <c r="O64" s="93">
        <f t="shared" si="5"/>
        <v>0</v>
      </c>
      <c r="P64" s="93">
        <f t="shared" si="14"/>
        <v>0</v>
      </c>
      <c r="Q64" s="93">
        <f t="shared" si="14"/>
        <v>0</v>
      </c>
      <c r="R64" s="93">
        <f t="shared" si="13"/>
        <v>0</v>
      </c>
      <c r="T64" s="93">
        <f t="shared" si="8"/>
        <v>0</v>
      </c>
      <c r="U64" s="93">
        <f t="shared" si="9"/>
        <v>0</v>
      </c>
      <c r="V64" s="93">
        <f t="shared" si="10"/>
        <v>0</v>
      </c>
      <c r="W64" s="93">
        <f t="shared" si="10"/>
        <v>0</v>
      </c>
      <c r="X64" s="94">
        <f t="shared" si="11"/>
        <v>0</v>
      </c>
    </row>
    <row r="65" spans="1:24" x14ac:dyDescent="0.25">
      <c r="A65" s="99"/>
      <c r="B65" s="95"/>
      <c r="C65" s="95"/>
      <c r="D65" s="96"/>
      <c r="E65" s="96"/>
      <c r="F65" s="90">
        <f t="shared" si="12"/>
        <v>0</v>
      </c>
      <c r="G65" s="96"/>
      <c r="H65" s="90">
        <f>SUM(F65:G65)</f>
        <v>0</v>
      </c>
      <c r="I65" s="91">
        <f>SUM(H65/'B - Operating Budget'!$D$40)</f>
        <v>0</v>
      </c>
      <c r="J65" s="97"/>
      <c r="K65" s="98"/>
      <c r="N65" s="92">
        <f t="shared" si="4"/>
        <v>0</v>
      </c>
      <c r="O65" s="93">
        <f t="shared" si="5"/>
        <v>0</v>
      </c>
      <c r="P65" s="93">
        <f t="shared" si="14"/>
        <v>0</v>
      </c>
      <c r="Q65" s="93">
        <f t="shared" si="14"/>
        <v>0</v>
      </c>
      <c r="R65" s="93">
        <f t="shared" si="13"/>
        <v>0</v>
      </c>
      <c r="T65" s="93">
        <f t="shared" si="8"/>
        <v>0</v>
      </c>
      <c r="U65" s="93">
        <f t="shared" si="9"/>
        <v>0</v>
      </c>
      <c r="V65" s="93">
        <f t="shared" si="10"/>
        <v>0</v>
      </c>
      <c r="W65" s="93">
        <f t="shared" si="10"/>
        <v>0</v>
      </c>
      <c r="X65" s="94">
        <f t="shared" si="11"/>
        <v>0</v>
      </c>
    </row>
    <row r="66" spans="1:24" x14ac:dyDescent="0.25">
      <c r="A66" s="99"/>
      <c r="B66" s="95"/>
      <c r="C66" s="95"/>
      <c r="D66" s="96"/>
      <c r="E66" s="96"/>
      <c r="F66" s="90">
        <f t="shared" si="12"/>
        <v>0</v>
      </c>
      <c r="G66" s="96"/>
      <c r="H66" s="90">
        <f>SUM(F66:G66)</f>
        <v>0</v>
      </c>
      <c r="I66" s="91">
        <f>SUM(H66/'B - Operating Budget'!$D$40)</f>
        <v>0</v>
      </c>
      <c r="J66" s="97"/>
      <c r="K66" s="98"/>
      <c r="N66" s="92">
        <f t="shared" si="4"/>
        <v>0</v>
      </c>
      <c r="O66" s="93">
        <f t="shared" si="5"/>
        <v>0</v>
      </c>
      <c r="P66" s="93">
        <f t="shared" si="14"/>
        <v>0</v>
      </c>
      <c r="Q66" s="93">
        <f t="shared" si="14"/>
        <v>0</v>
      </c>
      <c r="R66" s="93">
        <f t="shared" si="13"/>
        <v>0</v>
      </c>
      <c r="T66" s="93">
        <f t="shared" si="8"/>
        <v>0</v>
      </c>
      <c r="U66" s="93">
        <f t="shared" si="9"/>
        <v>0</v>
      </c>
      <c r="V66" s="93">
        <f t="shared" si="10"/>
        <v>0</v>
      </c>
      <c r="W66" s="93">
        <f t="shared" si="10"/>
        <v>0</v>
      </c>
      <c r="X66" s="94">
        <f t="shared" si="11"/>
        <v>0</v>
      </c>
    </row>
    <row r="67" spans="1:24" x14ac:dyDescent="0.25">
      <c r="A67" s="99"/>
      <c r="B67" s="95"/>
      <c r="C67" s="95"/>
      <c r="D67" s="96"/>
      <c r="E67" s="96"/>
      <c r="F67" s="90">
        <f t="shared" si="12"/>
        <v>0</v>
      </c>
      <c r="G67" s="96"/>
      <c r="H67" s="90">
        <f t="shared" si="3"/>
        <v>0</v>
      </c>
      <c r="I67" s="91">
        <f>SUM(H67/'B - Operating Budget'!$D$40)</f>
        <v>0</v>
      </c>
      <c r="J67" s="97"/>
      <c r="K67" s="98"/>
      <c r="N67" s="92">
        <f t="shared" si="4"/>
        <v>0</v>
      </c>
      <c r="O67" s="93">
        <f t="shared" si="5"/>
        <v>0</v>
      </c>
      <c r="P67" s="93">
        <f t="shared" si="14"/>
        <v>0</v>
      </c>
      <c r="Q67" s="93">
        <f t="shared" si="14"/>
        <v>0</v>
      </c>
      <c r="R67" s="93">
        <f t="shared" si="13"/>
        <v>0</v>
      </c>
      <c r="T67" s="93">
        <f t="shared" si="8"/>
        <v>0</v>
      </c>
      <c r="U67" s="93">
        <f t="shared" si="9"/>
        <v>0</v>
      </c>
      <c r="V67" s="93">
        <f t="shared" si="10"/>
        <v>0</v>
      </c>
      <c r="W67" s="93">
        <f t="shared" si="10"/>
        <v>0</v>
      </c>
      <c r="X67" s="94">
        <f t="shared" si="11"/>
        <v>0</v>
      </c>
    </row>
    <row r="68" spans="1:24" x14ac:dyDescent="0.25">
      <c r="A68" s="99"/>
      <c r="B68" s="95"/>
      <c r="C68" s="95"/>
      <c r="D68" s="96"/>
      <c r="E68" s="96"/>
      <c r="F68" s="90">
        <f t="shared" si="12"/>
        <v>0</v>
      </c>
      <c r="G68" s="96"/>
      <c r="H68" s="90">
        <f t="shared" si="3"/>
        <v>0</v>
      </c>
      <c r="I68" s="91">
        <f>SUM(H68/'B - Operating Budget'!$D$40)</f>
        <v>0</v>
      </c>
      <c r="J68" s="97"/>
      <c r="K68" s="98"/>
      <c r="N68" s="92">
        <f t="shared" si="4"/>
        <v>0</v>
      </c>
      <c r="O68" s="93">
        <f t="shared" si="5"/>
        <v>0</v>
      </c>
      <c r="P68" s="93">
        <f t="shared" si="14"/>
        <v>0</v>
      </c>
      <c r="Q68" s="93">
        <f t="shared" si="14"/>
        <v>0</v>
      </c>
      <c r="R68" s="93">
        <f t="shared" si="13"/>
        <v>0</v>
      </c>
      <c r="T68" s="93">
        <f t="shared" si="8"/>
        <v>0</v>
      </c>
      <c r="U68" s="93">
        <f t="shared" si="9"/>
        <v>0</v>
      </c>
      <c r="V68" s="93">
        <f t="shared" si="10"/>
        <v>0</v>
      </c>
      <c r="W68" s="93">
        <f t="shared" si="10"/>
        <v>0</v>
      </c>
      <c r="X68" s="94">
        <f t="shared" si="11"/>
        <v>0</v>
      </c>
    </row>
    <row r="69" spans="1:24" x14ac:dyDescent="0.25">
      <c r="A69" s="99"/>
      <c r="B69" s="95"/>
      <c r="C69" s="95"/>
      <c r="D69" s="96"/>
      <c r="E69" s="96"/>
      <c r="F69" s="90">
        <f t="shared" si="12"/>
        <v>0</v>
      </c>
      <c r="G69" s="96"/>
      <c r="H69" s="90">
        <f t="shared" si="3"/>
        <v>0</v>
      </c>
      <c r="I69" s="91">
        <f>SUM(H69/'B - Operating Budget'!$D$40)</f>
        <v>0</v>
      </c>
      <c r="J69" s="97"/>
      <c r="K69" s="98"/>
      <c r="N69" s="92">
        <f t="shared" si="4"/>
        <v>0</v>
      </c>
      <c r="O69" s="93">
        <f t="shared" si="5"/>
        <v>0</v>
      </c>
      <c r="P69" s="93">
        <f t="shared" si="14"/>
        <v>0</v>
      </c>
      <c r="Q69" s="93">
        <f t="shared" si="14"/>
        <v>0</v>
      </c>
      <c r="R69" s="93">
        <f t="shared" si="13"/>
        <v>0</v>
      </c>
      <c r="T69" s="93">
        <f t="shared" si="8"/>
        <v>0</v>
      </c>
      <c r="U69" s="93">
        <f t="shared" si="9"/>
        <v>0</v>
      </c>
      <c r="V69" s="93">
        <f t="shared" si="10"/>
        <v>0</v>
      </c>
      <c r="W69" s="93">
        <f t="shared" si="10"/>
        <v>0</v>
      </c>
      <c r="X69" s="94">
        <f t="shared" si="11"/>
        <v>0</v>
      </c>
    </row>
    <row r="70" spans="1:24" x14ac:dyDescent="0.25">
      <c r="A70" s="99"/>
      <c r="B70" s="95"/>
      <c r="C70" s="95"/>
      <c r="D70" s="96"/>
      <c r="E70" s="96"/>
      <c r="F70" s="90">
        <f t="shared" si="12"/>
        <v>0</v>
      </c>
      <c r="G70" s="96"/>
      <c r="H70" s="90">
        <f t="shared" si="3"/>
        <v>0</v>
      </c>
      <c r="I70" s="91">
        <f>SUM(H70/'B - Operating Budget'!$D$40)</f>
        <v>0</v>
      </c>
      <c r="J70" s="97"/>
      <c r="K70" s="98"/>
      <c r="N70" s="92">
        <f t="shared" si="4"/>
        <v>0</v>
      </c>
      <c r="O70" s="93">
        <f t="shared" si="5"/>
        <v>0</v>
      </c>
      <c r="P70" s="93">
        <f t="shared" si="14"/>
        <v>0</v>
      </c>
      <c r="Q70" s="93">
        <f t="shared" si="14"/>
        <v>0</v>
      </c>
      <c r="R70" s="93">
        <f t="shared" si="13"/>
        <v>0</v>
      </c>
      <c r="T70" s="93">
        <f t="shared" si="8"/>
        <v>0</v>
      </c>
      <c r="U70" s="93">
        <f t="shared" si="9"/>
        <v>0</v>
      </c>
      <c r="V70" s="93">
        <f t="shared" si="10"/>
        <v>0</v>
      </c>
      <c r="W70" s="93">
        <f t="shared" si="10"/>
        <v>0</v>
      </c>
      <c r="X70" s="94">
        <f t="shared" si="11"/>
        <v>0</v>
      </c>
    </row>
    <row r="71" spans="1:24" x14ac:dyDescent="0.25">
      <c r="A71" s="99"/>
      <c r="B71" s="95"/>
      <c r="C71" s="95"/>
      <c r="D71" s="96"/>
      <c r="E71" s="96"/>
      <c r="F71" s="90">
        <f t="shared" si="12"/>
        <v>0</v>
      </c>
      <c r="G71" s="96"/>
      <c r="H71" s="90">
        <f t="shared" ref="H71:H90" si="21">SUM(F71:G71)</f>
        <v>0</v>
      </c>
      <c r="I71" s="91">
        <f>SUM(H71/'B - Operating Budget'!$D$40)</f>
        <v>0</v>
      </c>
      <c r="J71" s="97"/>
      <c r="K71" s="98"/>
      <c r="N71" s="92">
        <f t="shared" si="4"/>
        <v>0</v>
      </c>
      <c r="O71" s="93">
        <f t="shared" si="5"/>
        <v>0</v>
      </c>
      <c r="P71" s="93">
        <f t="shared" si="14"/>
        <v>0</v>
      </c>
      <c r="Q71" s="93">
        <f t="shared" si="14"/>
        <v>0</v>
      </c>
      <c r="R71" s="93">
        <f t="shared" si="13"/>
        <v>0</v>
      </c>
      <c r="T71" s="93">
        <f t="shared" si="8"/>
        <v>0</v>
      </c>
      <c r="U71" s="93">
        <f t="shared" si="9"/>
        <v>0</v>
      </c>
      <c r="V71" s="93">
        <f t="shared" ref="V71:W103" si="22">IF($K71="no",SUM($G71*0.5),0)</f>
        <v>0</v>
      </c>
      <c r="W71" s="93">
        <f t="shared" si="22"/>
        <v>0</v>
      </c>
      <c r="X71" s="94">
        <f t="shared" si="11"/>
        <v>0</v>
      </c>
    </row>
    <row r="72" spans="1:24" x14ac:dyDescent="0.25">
      <c r="A72" s="99"/>
      <c r="B72" s="95"/>
      <c r="C72" s="95"/>
      <c r="D72" s="96"/>
      <c r="E72" s="96"/>
      <c r="F72" s="90">
        <f t="shared" si="12"/>
        <v>0</v>
      </c>
      <c r="G72" s="96"/>
      <c r="H72" s="90">
        <f t="shared" ref="H72:H86" si="23">SUM(F72:G72)</f>
        <v>0</v>
      </c>
      <c r="I72" s="91">
        <f>SUM(H72/'B - Operating Budget'!$D$40)</f>
        <v>0</v>
      </c>
      <c r="J72" s="97"/>
      <c r="K72" s="98"/>
      <c r="N72" s="92">
        <f t="shared" si="4"/>
        <v>0</v>
      </c>
      <c r="O72" s="93">
        <f t="shared" si="5"/>
        <v>0</v>
      </c>
      <c r="P72" s="93">
        <f t="shared" si="14"/>
        <v>0</v>
      </c>
      <c r="Q72" s="93">
        <f t="shared" si="14"/>
        <v>0</v>
      </c>
      <c r="R72" s="93">
        <f t="shared" ref="R72:R86" si="24">SUM(N72:Q72)</f>
        <v>0</v>
      </c>
      <c r="T72" s="93">
        <f t="shared" si="8"/>
        <v>0</v>
      </c>
      <c r="U72" s="93">
        <f t="shared" si="9"/>
        <v>0</v>
      </c>
      <c r="V72" s="93">
        <f t="shared" si="10"/>
        <v>0</v>
      </c>
      <c r="W72" s="93">
        <f t="shared" si="10"/>
        <v>0</v>
      </c>
      <c r="X72" s="94">
        <f t="shared" ref="X72:X86" si="25">SUM(T72:W72)</f>
        <v>0</v>
      </c>
    </row>
    <row r="73" spans="1:24" x14ac:dyDescent="0.25">
      <c r="A73" s="99"/>
      <c r="B73" s="95"/>
      <c r="C73" s="95"/>
      <c r="D73" s="96"/>
      <c r="E73" s="96"/>
      <c r="F73" s="90">
        <f t="shared" si="12"/>
        <v>0</v>
      </c>
      <c r="G73" s="96"/>
      <c r="H73" s="90">
        <f t="shared" si="23"/>
        <v>0</v>
      </c>
      <c r="I73" s="91">
        <f>SUM(H73/'B - Operating Budget'!$D$40)</f>
        <v>0</v>
      </c>
      <c r="J73" s="97"/>
      <c r="K73" s="98"/>
      <c r="N73" s="92">
        <f t="shared" si="4"/>
        <v>0</v>
      </c>
      <c r="O73" s="93">
        <f t="shared" si="5"/>
        <v>0</v>
      </c>
      <c r="P73" s="93">
        <f t="shared" si="14"/>
        <v>0</v>
      </c>
      <c r="Q73" s="93">
        <f t="shared" si="14"/>
        <v>0</v>
      </c>
      <c r="R73" s="93">
        <f t="shared" si="24"/>
        <v>0</v>
      </c>
      <c r="T73" s="93">
        <f t="shared" si="8"/>
        <v>0</v>
      </c>
      <c r="U73" s="93">
        <f t="shared" si="9"/>
        <v>0</v>
      </c>
      <c r="V73" s="93">
        <f t="shared" ref="V73:W86" si="26">IF($K73="no",SUM($G73*0.5),0)</f>
        <v>0</v>
      </c>
      <c r="W73" s="93">
        <f t="shared" si="26"/>
        <v>0</v>
      </c>
      <c r="X73" s="94">
        <f t="shared" si="25"/>
        <v>0</v>
      </c>
    </row>
    <row r="74" spans="1:24" x14ac:dyDescent="0.25">
      <c r="A74" s="99"/>
      <c r="B74" s="95"/>
      <c r="C74" s="95"/>
      <c r="D74" s="96"/>
      <c r="E74" s="96"/>
      <c r="F74" s="90">
        <f t="shared" si="12"/>
        <v>0</v>
      </c>
      <c r="G74" s="96"/>
      <c r="H74" s="90">
        <f t="shared" si="23"/>
        <v>0</v>
      </c>
      <c r="I74" s="91">
        <f>SUM(H74/'B - Operating Budget'!$D$40)</f>
        <v>0</v>
      </c>
      <c r="J74" s="97"/>
      <c r="K74" s="98"/>
      <c r="N74" s="92">
        <f t="shared" si="4"/>
        <v>0</v>
      </c>
      <c r="O74" s="93">
        <f t="shared" si="5"/>
        <v>0</v>
      </c>
      <c r="P74" s="93">
        <f t="shared" si="14"/>
        <v>0</v>
      </c>
      <c r="Q74" s="93">
        <f t="shared" si="14"/>
        <v>0</v>
      </c>
      <c r="R74" s="93">
        <f t="shared" si="24"/>
        <v>0</v>
      </c>
      <c r="T74" s="93">
        <f t="shared" si="8"/>
        <v>0</v>
      </c>
      <c r="U74" s="93">
        <f t="shared" si="9"/>
        <v>0</v>
      </c>
      <c r="V74" s="93">
        <f t="shared" si="26"/>
        <v>0</v>
      </c>
      <c r="W74" s="93">
        <f t="shared" si="26"/>
        <v>0</v>
      </c>
      <c r="X74" s="94">
        <f t="shared" si="25"/>
        <v>0</v>
      </c>
    </row>
    <row r="75" spans="1:24" x14ac:dyDescent="0.25">
      <c r="A75" s="99"/>
      <c r="B75" s="95"/>
      <c r="C75" s="95"/>
      <c r="D75" s="96"/>
      <c r="E75" s="96"/>
      <c r="F75" s="90">
        <f t="shared" si="12"/>
        <v>0</v>
      </c>
      <c r="G75" s="96"/>
      <c r="H75" s="90">
        <f t="shared" si="23"/>
        <v>0</v>
      </c>
      <c r="I75" s="91">
        <f>SUM(H75/'B - Operating Budget'!$D$40)</f>
        <v>0</v>
      </c>
      <c r="J75" s="97"/>
      <c r="K75" s="98"/>
      <c r="N75" s="92">
        <f t="shared" si="4"/>
        <v>0</v>
      </c>
      <c r="O75" s="93">
        <f t="shared" si="5"/>
        <v>0</v>
      </c>
      <c r="P75" s="93">
        <f t="shared" si="14"/>
        <v>0</v>
      </c>
      <c r="Q75" s="93">
        <f t="shared" si="14"/>
        <v>0</v>
      </c>
      <c r="R75" s="93">
        <f t="shared" si="24"/>
        <v>0</v>
      </c>
      <c r="T75" s="93">
        <f t="shared" si="8"/>
        <v>0</v>
      </c>
      <c r="U75" s="93">
        <f t="shared" si="9"/>
        <v>0</v>
      </c>
      <c r="V75" s="93">
        <f t="shared" si="26"/>
        <v>0</v>
      </c>
      <c r="W75" s="93">
        <f t="shared" si="26"/>
        <v>0</v>
      </c>
      <c r="X75" s="94">
        <f t="shared" si="25"/>
        <v>0</v>
      </c>
    </row>
    <row r="76" spans="1:24" x14ac:dyDescent="0.25">
      <c r="A76" s="99"/>
      <c r="B76" s="95"/>
      <c r="C76" s="95"/>
      <c r="D76" s="96"/>
      <c r="E76" s="96"/>
      <c r="F76" s="90">
        <f t="shared" si="12"/>
        <v>0</v>
      </c>
      <c r="G76" s="96"/>
      <c r="H76" s="90">
        <f t="shared" si="23"/>
        <v>0</v>
      </c>
      <c r="I76" s="91">
        <f>SUM(H76/'B - Operating Budget'!$D$40)</f>
        <v>0</v>
      </c>
      <c r="J76" s="97"/>
      <c r="K76" s="98"/>
      <c r="N76" s="92">
        <f t="shared" si="4"/>
        <v>0</v>
      </c>
      <c r="O76" s="93">
        <f t="shared" si="5"/>
        <v>0</v>
      </c>
      <c r="P76" s="93">
        <f t="shared" si="14"/>
        <v>0</v>
      </c>
      <c r="Q76" s="93">
        <f t="shared" si="14"/>
        <v>0</v>
      </c>
      <c r="R76" s="93">
        <f t="shared" si="24"/>
        <v>0</v>
      </c>
      <c r="T76" s="93">
        <f t="shared" si="8"/>
        <v>0</v>
      </c>
      <c r="U76" s="93">
        <f t="shared" si="9"/>
        <v>0</v>
      </c>
      <c r="V76" s="93">
        <f t="shared" si="26"/>
        <v>0</v>
      </c>
      <c r="W76" s="93">
        <f t="shared" si="26"/>
        <v>0</v>
      </c>
      <c r="X76" s="94">
        <f t="shared" si="25"/>
        <v>0</v>
      </c>
    </row>
    <row r="77" spans="1:24" x14ac:dyDescent="0.25">
      <c r="A77" s="99"/>
      <c r="B77" s="95"/>
      <c r="C77" s="95"/>
      <c r="D77" s="96"/>
      <c r="E77" s="96"/>
      <c r="F77" s="90">
        <f t="shared" si="12"/>
        <v>0</v>
      </c>
      <c r="G77" s="96"/>
      <c r="H77" s="90">
        <f t="shared" si="23"/>
        <v>0</v>
      </c>
      <c r="I77" s="91">
        <f>SUM(H77/'B - Operating Budget'!$D$40)</f>
        <v>0</v>
      </c>
      <c r="J77" s="97"/>
      <c r="K77" s="98"/>
      <c r="N77" s="92">
        <f t="shared" si="4"/>
        <v>0</v>
      </c>
      <c r="O77" s="93">
        <f t="shared" si="5"/>
        <v>0</v>
      </c>
      <c r="P77" s="93">
        <f t="shared" si="14"/>
        <v>0</v>
      </c>
      <c r="Q77" s="93">
        <f t="shared" si="14"/>
        <v>0</v>
      </c>
      <c r="R77" s="93">
        <f t="shared" si="24"/>
        <v>0</v>
      </c>
      <c r="T77" s="93">
        <f t="shared" si="8"/>
        <v>0</v>
      </c>
      <c r="U77" s="93">
        <f t="shared" si="9"/>
        <v>0</v>
      </c>
      <c r="V77" s="93">
        <f t="shared" si="26"/>
        <v>0</v>
      </c>
      <c r="W77" s="93">
        <f t="shared" si="26"/>
        <v>0</v>
      </c>
      <c r="X77" s="94">
        <f t="shared" si="25"/>
        <v>0</v>
      </c>
    </row>
    <row r="78" spans="1:24" x14ac:dyDescent="0.25">
      <c r="A78" s="99"/>
      <c r="B78" s="95"/>
      <c r="C78" s="95"/>
      <c r="D78" s="96"/>
      <c r="E78" s="96"/>
      <c r="F78" s="90">
        <f t="shared" si="12"/>
        <v>0</v>
      </c>
      <c r="G78" s="96"/>
      <c r="H78" s="90">
        <f t="shared" si="23"/>
        <v>0</v>
      </c>
      <c r="I78" s="91">
        <f>SUM(H78/'B - Operating Budget'!$D$40)</f>
        <v>0</v>
      </c>
      <c r="J78" s="97"/>
      <c r="K78" s="98"/>
      <c r="N78" s="92">
        <f t="shared" si="4"/>
        <v>0</v>
      </c>
      <c r="O78" s="93">
        <f t="shared" si="5"/>
        <v>0</v>
      </c>
      <c r="P78" s="93">
        <f t="shared" si="14"/>
        <v>0</v>
      </c>
      <c r="Q78" s="93">
        <f t="shared" si="14"/>
        <v>0</v>
      </c>
      <c r="R78" s="93">
        <f t="shared" si="24"/>
        <v>0</v>
      </c>
      <c r="T78" s="93">
        <f t="shared" si="8"/>
        <v>0</v>
      </c>
      <c r="U78" s="93">
        <f t="shared" si="9"/>
        <v>0</v>
      </c>
      <c r="V78" s="93">
        <f t="shared" si="26"/>
        <v>0</v>
      </c>
      <c r="W78" s="93">
        <f t="shared" si="26"/>
        <v>0</v>
      </c>
      <c r="X78" s="94">
        <f t="shared" si="25"/>
        <v>0</v>
      </c>
    </row>
    <row r="79" spans="1:24" x14ac:dyDescent="0.25">
      <c r="A79" s="99"/>
      <c r="B79" s="95"/>
      <c r="C79" s="95"/>
      <c r="D79" s="96"/>
      <c r="E79" s="96"/>
      <c r="F79" s="90">
        <f t="shared" si="12"/>
        <v>0</v>
      </c>
      <c r="G79" s="96"/>
      <c r="H79" s="90">
        <f t="shared" si="23"/>
        <v>0</v>
      </c>
      <c r="I79" s="91">
        <f>SUM(H79/'B - Operating Budget'!$D$40)</f>
        <v>0</v>
      </c>
      <c r="J79" s="97"/>
      <c r="K79" s="98"/>
      <c r="N79" s="92">
        <f t="shared" si="4"/>
        <v>0</v>
      </c>
      <c r="O79" s="93">
        <f t="shared" si="5"/>
        <v>0</v>
      </c>
      <c r="P79" s="93">
        <f t="shared" si="14"/>
        <v>0</v>
      </c>
      <c r="Q79" s="93">
        <f t="shared" si="14"/>
        <v>0</v>
      </c>
      <c r="R79" s="93">
        <f t="shared" si="24"/>
        <v>0</v>
      </c>
      <c r="T79" s="93">
        <f t="shared" si="8"/>
        <v>0</v>
      </c>
      <c r="U79" s="93">
        <f t="shared" si="9"/>
        <v>0</v>
      </c>
      <c r="V79" s="93">
        <f t="shared" si="26"/>
        <v>0</v>
      </c>
      <c r="W79" s="93">
        <f t="shared" si="26"/>
        <v>0</v>
      </c>
      <c r="X79" s="94">
        <f t="shared" si="25"/>
        <v>0</v>
      </c>
    </row>
    <row r="80" spans="1:24" x14ac:dyDescent="0.25">
      <c r="A80" s="99"/>
      <c r="B80" s="95"/>
      <c r="C80" s="95"/>
      <c r="D80" s="96"/>
      <c r="E80" s="96"/>
      <c r="F80" s="90">
        <f t="shared" si="12"/>
        <v>0</v>
      </c>
      <c r="G80" s="96"/>
      <c r="H80" s="90">
        <f t="shared" si="23"/>
        <v>0</v>
      </c>
      <c r="I80" s="91">
        <f>SUM(H80/'B - Operating Budget'!$D$40)</f>
        <v>0</v>
      </c>
      <c r="J80" s="97"/>
      <c r="K80" s="98"/>
      <c r="N80" s="92">
        <f t="shared" si="4"/>
        <v>0</v>
      </c>
      <c r="O80" s="93">
        <f t="shared" si="5"/>
        <v>0</v>
      </c>
      <c r="P80" s="93">
        <f t="shared" si="14"/>
        <v>0</v>
      </c>
      <c r="Q80" s="93">
        <f t="shared" si="14"/>
        <v>0</v>
      </c>
      <c r="R80" s="93">
        <f t="shared" si="24"/>
        <v>0</v>
      </c>
      <c r="T80" s="93">
        <f t="shared" si="8"/>
        <v>0</v>
      </c>
      <c r="U80" s="93">
        <f t="shared" si="9"/>
        <v>0</v>
      </c>
      <c r="V80" s="93">
        <f t="shared" si="26"/>
        <v>0</v>
      </c>
      <c r="W80" s="93">
        <f t="shared" si="26"/>
        <v>0</v>
      </c>
      <c r="X80" s="94">
        <f t="shared" si="25"/>
        <v>0</v>
      </c>
    </row>
    <row r="81" spans="1:24" x14ac:dyDescent="0.25">
      <c r="A81" s="99"/>
      <c r="B81" s="95"/>
      <c r="C81" s="95"/>
      <c r="D81" s="96"/>
      <c r="E81" s="96"/>
      <c r="F81" s="90">
        <f t="shared" si="12"/>
        <v>0</v>
      </c>
      <c r="G81" s="96"/>
      <c r="H81" s="90">
        <f t="shared" si="23"/>
        <v>0</v>
      </c>
      <c r="I81" s="91">
        <f>SUM(H81/'B - Operating Budget'!$D$40)</f>
        <v>0</v>
      </c>
      <c r="J81" s="97"/>
      <c r="K81" s="98"/>
      <c r="N81" s="92">
        <f t="shared" si="4"/>
        <v>0</v>
      </c>
      <c r="O81" s="93">
        <f t="shared" si="5"/>
        <v>0</v>
      </c>
      <c r="P81" s="93">
        <f t="shared" si="14"/>
        <v>0</v>
      </c>
      <c r="Q81" s="93">
        <f t="shared" si="14"/>
        <v>0</v>
      </c>
      <c r="R81" s="93">
        <f t="shared" si="24"/>
        <v>0</v>
      </c>
      <c r="T81" s="93">
        <f t="shared" si="8"/>
        <v>0</v>
      </c>
      <c r="U81" s="93">
        <f t="shared" si="9"/>
        <v>0</v>
      </c>
      <c r="V81" s="93">
        <f t="shared" si="26"/>
        <v>0</v>
      </c>
      <c r="W81" s="93">
        <f t="shared" si="26"/>
        <v>0</v>
      </c>
      <c r="X81" s="94">
        <f t="shared" si="25"/>
        <v>0</v>
      </c>
    </row>
    <row r="82" spans="1:24" x14ac:dyDescent="0.25">
      <c r="A82" s="99"/>
      <c r="B82" s="95"/>
      <c r="C82" s="95"/>
      <c r="D82" s="96"/>
      <c r="E82" s="96"/>
      <c r="F82" s="90">
        <f t="shared" si="12"/>
        <v>0</v>
      </c>
      <c r="G82" s="96"/>
      <c r="H82" s="90">
        <f t="shared" si="23"/>
        <v>0</v>
      </c>
      <c r="I82" s="91">
        <f>SUM(H82/'B - Operating Budget'!$D$40)</f>
        <v>0</v>
      </c>
      <c r="J82" s="97"/>
      <c r="K82" s="98"/>
      <c r="N82" s="92">
        <f t="shared" si="4"/>
        <v>0</v>
      </c>
      <c r="O82" s="93">
        <f t="shared" si="5"/>
        <v>0</v>
      </c>
      <c r="P82" s="93">
        <f t="shared" si="14"/>
        <v>0</v>
      </c>
      <c r="Q82" s="93">
        <f t="shared" si="14"/>
        <v>0</v>
      </c>
      <c r="R82" s="93">
        <f t="shared" si="24"/>
        <v>0</v>
      </c>
      <c r="T82" s="93">
        <f t="shared" si="8"/>
        <v>0</v>
      </c>
      <c r="U82" s="93">
        <f t="shared" si="9"/>
        <v>0</v>
      </c>
      <c r="V82" s="93">
        <f t="shared" si="26"/>
        <v>0</v>
      </c>
      <c r="W82" s="93">
        <f t="shared" si="26"/>
        <v>0</v>
      </c>
      <c r="X82" s="94">
        <f t="shared" si="25"/>
        <v>0</v>
      </c>
    </row>
    <row r="83" spans="1:24" x14ac:dyDescent="0.25">
      <c r="A83" s="99"/>
      <c r="B83" s="95"/>
      <c r="C83" s="95"/>
      <c r="D83" s="96"/>
      <c r="E83" s="96"/>
      <c r="F83" s="90">
        <f t="shared" si="12"/>
        <v>0</v>
      </c>
      <c r="G83" s="96"/>
      <c r="H83" s="90">
        <f t="shared" si="23"/>
        <v>0</v>
      </c>
      <c r="I83" s="91">
        <f>SUM(H83/'B - Operating Budget'!$D$40)</f>
        <v>0</v>
      </c>
      <c r="J83" s="97"/>
      <c r="K83" s="98"/>
      <c r="N83" s="92">
        <f t="shared" si="4"/>
        <v>0</v>
      </c>
      <c r="O83" s="93">
        <f t="shared" si="5"/>
        <v>0</v>
      </c>
      <c r="P83" s="93">
        <f t="shared" si="14"/>
        <v>0</v>
      </c>
      <c r="Q83" s="93">
        <f t="shared" si="14"/>
        <v>0</v>
      </c>
      <c r="R83" s="93">
        <f t="shared" si="24"/>
        <v>0</v>
      </c>
      <c r="T83" s="93">
        <f t="shared" si="8"/>
        <v>0</v>
      </c>
      <c r="U83" s="93">
        <f t="shared" si="9"/>
        <v>0</v>
      </c>
      <c r="V83" s="93">
        <f t="shared" si="26"/>
        <v>0</v>
      </c>
      <c r="W83" s="93">
        <f t="shared" si="26"/>
        <v>0</v>
      </c>
      <c r="X83" s="94">
        <f t="shared" si="25"/>
        <v>0</v>
      </c>
    </row>
    <row r="84" spans="1:24" x14ac:dyDescent="0.25">
      <c r="A84" s="99"/>
      <c r="B84" s="95"/>
      <c r="C84" s="95"/>
      <c r="D84" s="96"/>
      <c r="E84" s="96"/>
      <c r="F84" s="90">
        <f t="shared" si="12"/>
        <v>0</v>
      </c>
      <c r="G84" s="96"/>
      <c r="H84" s="90">
        <f t="shared" si="23"/>
        <v>0</v>
      </c>
      <c r="I84" s="91">
        <f>SUM(H84/'B - Operating Budget'!$D$40)</f>
        <v>0</v>
      </c>
      <c r="J84" s="97"/>
      <c r="K84" s="98"/>
      <c r="N84" s="92">
        <f t="shared" si="4"/>
        <v>0</v>
      </c>
      <c r="O84" s="93">
        <f t="shared" si="5"/>
        <v>0</v>
      </c>
      <c r="P84" s="93">
        <f t="shared" si="14"/>
        <v>0</v>
      </c>
      <c r="Q84" s="93">
        <f t="shared" si="14"/>
        <v>0</v>
      </c>
      <c r="R84" s="93">
        <f t="shared" si="24"/>
        <v>0</v>
      </c>
      <c r="T84" s="93">
        <f t="shared" si="8"/>
        <v>0</v>
      </c>
      <c r="U84" s="93">
        <f t="shared" si="9"/>
        <v>0</v>
      </c>
      <c r="V84" s="93">
        <f t="shared" si="26"/>
        <v>0</v>
      </c>
      <c r="W84" s="93">
        <f t="shared" si="26"/>
        <v>0</v>
      </c>
      <c r="X84" s="94">
        <f t="shared" si="25"/>
        <v>0</v>
      </c>
    </row>
    <row r="85" spans="1:24" x14ac:dyDescent="0.25">
      <c r="A85" s="99"/>
      <c r="B85" s="95"/>
      <c r="C85" s="95"/>
      <c r="D85" s="96"/>
      <c r="E85" s="96"/>
      <c r="F85" s="90">
        <f t="shared" si="12"/>
        <v>0</v>
      </c>
      <c r="G85" s="96"/>
      <c r="H85" s="90">
        <f t="shared" si="23"/>
        <v>0</v>
      </c>
      <c r="I85" s="91">
        <f>SUM(H85/'B - Operating Budget'!$D$40)</f>
        <v>0</v>
      </c>
      <c r="J85" s="97"/>
      <c r="K85" s="98"/>
      <c r="N85" s="92">
        <f t="shared" si="4"/>
        <v>0</v>
      </c>
      <c r="O85" s="93">
        <f t="shared" si="5"/>
        <v>0</v>
      </c>
      <c r="P85" s="93">
        <f t="shared" si="14"/>
        <v>0</v>
      </c>
      <c r="Q85" s="93">
        <f t="shared" si="14"/>
        <v>0</v>
      </c>
      <c r="R85" s="93">
        <f t="shared" si="24"/>
        <v>0</v>
      </c>
      <c r="T85" s="93">
        <f t="shared" si="8"/>
        <v>0</v>
      </c>
      <c r="U85" s="93">
        <f t="shared" si="9"/>
        <v>0</v>
      </c>
      <c r="V85" s="93">
        <f t="shared" si="26"/>
        <v>0</v>
      </c>
      <c r="W85" s="93">
        <f t="shared" si="26"/>
        <v>0</v>
      </c>
      <c r="X85" s="94">
        <f t="shared" si="25"/>
        <v>0</v>
      </c>
    </row>
    <row r="86" spans="1:24" x14ac:dyDescent="0.25">
      <c r="A86" s="99"/>
      <c r="B86" s="95"/>
      <c r="C86" s="95"/>
      <c r="D86" s="96"/>
      <c r="E86" s="96"/>
      <c r="F86" s="90">
        <f t="shared" si="12"/>
        <v>0</v>
      </c>
      <c r="G86" s="96"/>
      <c r="H86" s="90">
        <f t="shared" si="23"/>
        <v>0</v>
      </c>
      <c r="I86" s="91">
        <f>SUM(H86/'B - Operating Budget'!$D$40)</f>
        <v>0</v>
      </c>
      <c r="J86" s="97"/>
      <c r="K86" s="98"/>
      <c r="N86" s="92">
        <f t="shared" si="4"/>
        <v>0</v>
      </c>
      <c r="O86" s="93">
        <f t="shared" si="5"/>
        <v>0</v>
      </c>
      <c r="P86" s="93">
        <f t="shared" si="14"/>
        <v>0</v>
      </c>
      <c r="Q86" s="93">
        <f t="shared" si="14"/>
        <v>0</v>
      </c>
      <c r="R86" s="93">
        <f t="shared" si="24"/>
        <v>0</v>
      </c>
      <c r="T86" s="93">
        <f t="shared" si="8"/>
        <v>0</v>
      </c>
      <c r="U86" s="93">
        <f t="shared" si="9"/>
        <v>0</v>
      </c>
      <c r="V86" s="93">
        <f t="shared" si="26"/>
        <v>0</v>
      </c>
      <c r="W86" s="93">
        <f t="shared" si="26"/>
        <v>0</v>
      </c>
      <c r="X86" s="94">
        <f t="shared" si="25"/>
        <v>0</v>
      </c>
    </row>
    <row r="87" spans="1:24" x14ac:dyDescent="0.25">
      <c r="A87" s="99"/>
      <c r="B87" s="95"/>
      <c r="C87" s="95"/>
      <c r="D87" s="96"/>
      <c r="E87" s="96"/>
      <c r="F87" s="90">
        <f t="shared" si="12"/>
        <v>0</v>
      </c>
      <c r="G87" s="96"/>
      <c r="H87" s="90">
        <f t="shared" si="21"/>
        <v>0</v>
      </c>
      <c r="I87" s="91">
        <f>SUM(H87/'B - Operating Budget'!$D$40)</f>
        <v>0</v>
      </c>
      <c r="J87" s="97"/>
      <c r="K87" s="98"/>
      <c r="N87" s="92">
        <f t="shared" si="4"/>
        <v>0</v>
      </c>
      <c r="O87" s="93">
        <f t="shared" si="5"/>
        <v>0</v>
      </c>
      <c r="P87" s="93">
        <f t="shared" si="14"/>
        <v>0</v>
      </c>
      <c r="Q87" s="93">
        <f t="shared" si="14"/>
        <v>0</v>
      </c>
      <c r="R87" s="93">
        <f t="shared" si="13"/>
        <v>0</v>
      </c>
      <c r="T87" s="93">
        <f t="shared" si="8"/>
        <v>0</v>
      </c>
      <c r="U87" s="93">
        <f t="shared" si="9"/>
        <v>0</v>
      </c>
      <c r="V87" s="93">
        <f t="shared" si="22"/>
        <v>0</v>
      </c>
      <c r="W87" s="93">
        <f t="shared" si="22"/>
        <v>0</v>
      </c>
      <c r="X87" s="94">
        <f t="shared" si="11"/>
        <v>0</v>
      </c>
    </row>
    <row r="88" spans="1:24" x14ac:dyDescent="0.25">
      <c r="A88" s="99"/>
      <c r="B88" s="95"/>
      <c r="C88" s="95"/>
      <c r="D88" s="96"/>
      <c r="E88" s="96"/>
      <c r="F88" s="90">
        <f t="shared" si="12"/>
        <v>0</v>
      </c>
      <c r="G88" s="96"/>
      <c r="H88" s="90">
        <f t="shared" si="21"/>
        <v>0</v>
      </c>
      <c r="I88" s="91">
        <f>SUM(H88/'B - Operating Budget'!$D$40)</f>
        <v>0</v>
      </c>
      <c r="J88" s="97"/>
      <c r="K88" s="98"/>
      <c r="N88" s="92">
        <f t="shared" si="4"/>
        <v>0</v>
      </c>
      <c r="O88" s="93">
        <f t="shared" si="5"/>
        <v>0</v>
      </c>
      <c r="P88" s="93">
        <f t="shared" si="14"/>
        <v>0</v>
      </c>
      <c r="Q88" s="93">
        <f t="shared" si="14"/>
        <v>0</v>
      </c>
      <c r="R88" s="93">
        <f t="shared" si="13"/>
        <v>0</v>
      </c>
      <c r="T88" s="93">
        <f t="shared" si="8"/>
        <v>0</v>
      </c>
      <c r="U88" s="93">
        <f t="shared" si="9"/>
        <v>0</v>
      </c>
      <c r="V88" s="93">
        <f t="shared" si="22"/>
        <v>0</v>
      </c>
      <c r="W88" s="93">
        <f t="shared" si="22"/>
        <v>0</v>
      </c>
      <c r="X88" s="94">
        <f t="shared" si="11"/>
        <v>0</v>
      </c>
    </row>
    <row r="89" spans="1:24" x14ac:dyDescent="0.25">
      <c r="A89" s="99"/>
      <c r="B89" s="95"/>
      <c r="C89" s="95"/>
      <c r="D89" s="96"/>
      <c r="E89" s="96"/>
      <c r="F89" s="90">
        <f t="shared" si="12"/>
        <v>0</v>
      </c>
      <c r="G89" s="96"/>
      <c r="H89" s="90">
        <f t="shared" si="21"/>
        <v>0</v>
      </c>
      <c r="I89" s="91">
        <f>SUM(H89/'B - Operating Budget'!$D$40)</f>
        <v>0</v>
      </c>
      <c r="J89" s="97"/>
      <c r="K89" s="98"/>
      <c r="N89" s="92">
        <f t="shared" si="4"/>
        <v>0</v>
      </c>
      <c r="O89" s="93">
        <f t="shared" si="5"/>
        <v>0</v>
      </c>
      <c r="P89" s="93">
        <f t="shared" si="14"/>
        <v>0</v>
      </c>
      <c r="Q89" s="93">
        <f t="shared" si="14"/>
        <v>0</v>
      </c>
      <c r="R89" s="93">
        <f t="shared" si="13"/>
        <v>0</v>
      </c>
      <c r="T89" s="93">
        <f t="shared" si="8"/>
        <v>0</v>
      </c>
      <c r="U89" s="93">
        <f t="shared" si="9"/>
        <v>0</v>
      </c>
      <c r="V89" s="93">
        <f t="shared" si="22"/>
        <v>0</v>
      </c>
      <c r="W89" s="93">
        <f t="shared" si="22"/>
        <v>0</v>
      </c>
      <c r="X89" s="94">
        <f t="shared" si="11"/>
        <v>0</v>
      </c>
    </row>
    <row r="90" spans="1:24" x14ac:dyDescent="0.25">
      <c r="A90" s="99"/>
      <c r="B90" s="95"/>
      <c r="C90" s="95"/>
      <c r="D90" s="96"/>
      <c r="E90" s="96"/>
      <c r="F90" s="90">
        <f t="shared" si="12"/>
        <v>0</v>
      </c>
      <c r="G90" s="96"/>
      <c r="H90" s="90">
        <f t="shared" si="21"/>
        <v>0</v>
      </c>
      <c r="I90" s="91">
        <f>SUM(H90/'B - Operating Budget'!$D$40)</f>
        <v>0</v>
      </c>
      <c r="J90" s="97"/>
      <c r="K90" s="98"/>
      <c r="N90" s="92">
        <f t="shared" si="4"/>
        <v>0</v>
      </c>
      <c r="O90" s="93">
        <f t="shared" si="5"/>
        <v>0</v>
      </c>
      <c r="P90" s="93">
        <f t="shared" si="14"/>
        <v>0</v>
      </c>
      <c r="Q90" s="93">
        <f t="shared" si="14"/>
        <v>0</v>
      </c>
      <c r="R90" s="93">
        <f t="shared" si="13"/>
        <v>0</v>
      </c>
      <c r="T90" s="93">
        <f t="shared" si="8"/>
        <v>0</v>
      </c>
      <c r="U90" s="93">
        <f t="shared" si="9"/>
        <v>0</v>
      </c>
      <c r="V90" s="93">
        <f t="shared" si="22"/>
        <v>0</v>
      </c>
      <c r="W90" s="93">
        <f t="shared" si="22"/>
        <v>0</v>
      </c>
      <c r="X90" s="94">
        <f t="shared" si="11"/>
        <v>0</v>
      </c>
    </row>
    <row r="91" spans="1:24" x14ac:dyDescent="0.25">
      <c r="A91" s="99"/>
      <c r="B91" s="95"/>
      <c r="C91" s="95"/>
      <c r="D91" s="96"/>
      <c r="E91" s="96"/>
      <c r="F91" s="90">
        <f t="shared" ref="F91:F102" si="27">SUM(D91:E91)</f>
        <v>0</v>
      </c>
      <c r="G91" s="96"/>
      <c r="H91" s="90">
        <f t="shared" ref="H91:H102" si="28">SUM(F91:G91)</f>
        <v>0</v>
      </c>
      <c r="I91" s="91">
        <f>SUM(H91/'B - Operating Budget'!$D$40)</f>
        <v>0</v>
      </c>
      <c r="J91" s="97"/>
      <c r="K91" s="98"/>
      <c r="N91" s="92">
        <f t="shared" si="4"/>
        <v>0</v>
      </c>
      <c r="O91" s="93">
        <f t="shared" si="5"/>
        <v>0</v>
      </c>
      <c r="P91" s="93">
        <f t="shared" si="14"/>
        <v>0</v>
      </c>
      <c r="Q91" s="93">
        <f t="shared" si="14"/>
        <v>0</v>
      </c>
      <c r="R91" s="93">
        <f t="shared" si="13"/>
        <v>0</v>
      </c>
      <c r="T91" s="93">
        <f t="shared" si="8"/>
        <v>0</v>
      </c>
      <c r="U91" s="93">
        <f t="shared" si="9"/>
        <v>0</v>
      </c>
      <c r="V91" s="93">
        <f t="shared" si="22"/>
        <v>0</v>
      </c>
      <c r="W91" s="93">
        <f t="shared" si="22"/>
        <v>0</v>
      </c>
      <c r="X91" s="94">
        <f t="shared" si="11"/>
        <v>0</v>
      </c>
    </row>
    <row r="92" spans="1:24" x14ac:dyDescent="0.25">
      <c r="A92" s="99"/>
      <c r="B92" s="95"/>
      <c r="C92" s="95"/>
      <c r="D92" s="96"/>
      <c r="E92" s="96"/>
      <c r="F92" s="90">
        <f t="shared" si="27"/>
        <v>0</v>
      </c>
      <c r="G92" s="96"/>
      <c r="H92" s="90">
        <f t="shared" si="28"/>
        <v>0</v>
      </c>
      <c r="I92" s="91">
        <f>SUM(H92/'B - Operating Budget'!$D$40)</f>
        <v>0</v>
      </c>
      <c r="J92" s="97"/>
      <c r="K92" s="98"/>
      <c r="N92" s="92">
        <f t="shared" si="4"/>
        <v>0</v>
      </c>
      <c r="O92" s="93">
        <f t="shared" si="5"/>
        <v>0</v>
      </c>
      <c r="P92" s="93">
        <f t="shared" si="14"/>
        <v>0</v>
      </c>
      <c r="Q92" s="93">
        <f t="shared" si="14"/>
        <v>0</v>
      </c>
      <c r="R92" s="93">
        <f t="shared" si="13"/>
        <v>0</v>
      </c>
      <c r="T92" s="93">
        <f t="shared" si="8"/>
        <v>0</v>
      </c>
      <c r="U92" s="93">
        <f t="shared" si="9"/>
        <v>0</v>
      </c>
      <c r="V92" s="93">
        <f t="shared" si="22"/>
        <v>0</v>
      </c>
      <c r="W92" s="93">
        <f t="shared" si="22"/>
        <v>0</v>
      </c>
      <c r="X92" s="94">
        <f t="shared" si="11"/>
        <v>0</v>
      </c>
    </row>
    <row r="93" spans="1:24" x14ac:dyDescent="0.25">
      <c r="A93" s="99"/>
      <c r="B93" s="95"/>
      <c r="C93" s="95"/>
      <c r="D93" s="96"/>
      <c r="E93" s="96"/>
      <c r="F93" s="90">
        <f t="shared" si="27"/>
        <v>0</v>
      </c>
      <c r="G93" s="96"/>
      <c r="H93" s="90">
        <f t="shared" si="28"/>
        <v>0</v>
      </c>
      <c r="I93" s="91">
        <f>SUM(H93/'B - Operating Budget'!$D$40)</f>
        <v>0</v>
      </c>
      <c r="J93" s="97"/>
      <c r="K93" s="98"/>
      <c r="N93" s="92">
        <f t="shared" si="4"/>
        <v>0</v>
      </c>
      <c r="O93" s="93">
        <f t="shared" si="5"/>
        <v>0</v>
      </c>
      <c r="P93" s="93">
        <f t="shared" si="14"/>
        <v>0</v>
      </c>
      <c r="Q93" s="93">
        <f t="shared" si="14"/>
        <v>0</v>
      </c>
      <c r="R93" s="93">
        <f t="shared" si="13"/>
        <v>0</v>
      </c>
      <c r="T93" s="93">
        <f t="shared" si="8"/>
        <v>0</v>
      </c>
      <c r="U93" s="93">
        <f t="shared" si="9"/>
        <v>0</v>
      </c>
      <c r="V93" s="93">
        <f t="shared" si="22"/>
        <v>0</v>
      </c>
      <c r="W93" s="93">
        <f t="shared" si="22"/>
        <v>0</v>
      </c>
      <c r="X93" s="94">
        <f t="shared" si="11"/>
        <v>0</v>
      </c>
    </row>
    <row r="94" spans="1:24" x14ac:dyDescent="0.25">
      <c r="A94" s="99"/>
      <c r="B94" s="95"/>
      <c r="C94" s="95"/>
      <c r="D94" s="96"/>
      <c r="E94" s="96"/>
      <c r="F94" s="90">
        <f t="shared" si="27"/>
        <v>0</v>
      </c>
      <c r="G94" s="96"/>
      <c r="H94" s="90">
        <f t="shared" si="28"/>
        <v>0</v>
      </c>
      <c r="I94" s="91">
        <f>SUM(H94/'B - Operating Budget'!$D$40)</f>
        <v>0</v>
      </c>
      <c r="J94" s="97"/>
      <c r="K94" s="98"/>
      <c r="N94" s="92">
        <f t="shared" si="4"/>
        <v>0</v>
      </c>
      <c r="O94" s="93">
        <f t="shared" si="5"/>
        <v>0</v>
      </c>
      <c r="P94" s="93">
        <f t="shared" si="14"/>
        <v>0</v>
      </c>
      <c r="Q94" s="93">
        <f t="shared" si="14"/>
        <v>0</v>
      </c>
      <c r="R94" s="93">
        <f t="shared" si="13"/>
        <v>0</v>
      </c>
      <c r="T94" s="93">
        <f t="shared" si="8"/>
        <v>0</v>
      </c>
      <c r="U94" s="93">
        <f t="shared" si="9"/>
        <v>0</v>
      </c>
      <c r="V94" s="93">
        <f t="shared" si="22"/>
        <v>0</v>
      </c>
      <c r="W94" s="93">
        <f t="shared" si="22"/>
        <v>0</v>
      </c>
      <c r="X94" s="94">
        <f t="shared" si="11"/>
        <v>0</v>
      </c>
    </row>
    <row r="95" spans="1:24" x14ac:dyDescent="0.25">
      <c r="A95" s="99"/>
      <c r="B95" s="95"/>
      <c r="C95" s="95"/>
      <c r="D95" s="96"/>
      <c r="E95" s="96"/>
      <c r="F95" s="90">
        <f t="shared" si="27"/>
        <v>0</v>
      </c>
      <c r="G95" s="96"/>
      <c r="H95" s="90">
        <f t="shared" si="28"/>
        <v>0</v>
      </c>
      <c r="I95" s="91">
        <f>SUM(H95/'B - Operating Budget'!$D$40)</f>
        <v>0</v>
      </c>
      <c r="J95" s="97"/>
      <c r="K95" s="98"/>
      <c r="N95" s="92">
        <f t="shared" si="4"/>
        <v>0</v>
      </c>
      <c r="O95" s="93">
        <f t="shared" si="5"/>
        <v>0</v>
      </c>
      <c r="P95" s="93">
        <f t="shared" si="14"/>
        <v>0</v>
      </c>
      <c r="Q95" s="93">
        <f t="shared" si="14"/>
        <v>0</v>
      </c>
      <c r="R95" s="93">
        <f t="shared" si="13"/>
        <v>0</v>
      </c>
      <c r="T95" s="93">
        <f t="shared" si="8"/>
        <v>0</v>
      </c>
      <c r="U95" s="93">
        <f t="shared" si="9"/>
        <v>0</v>
      </c>
      <c r="V95" s="93">
        <f t="shared" si="22"/>
        <v>0</v>
      </c>
      <c r="W95" s="93">
        <f t="shared" si="22"/>
        <v>0</v>
      </c>
      <c r="X95" s="94">
        <f t="shared" si="11"/>
        <v>0</v>
      </c>
    </row>
    <row r="96" spans="1:24" x14ac:dyDescent="0.25">
      <c r="A96" s="99"/>
      <c r="B96" s="95"/>
      <c r="C96" s="95"/>
      <c r="D96" s="96"/>
      <c r="E96" s="96"/>
      <c r="F96" s="90">
        <f t="shared" si="27"/>
        <v>0</v>
      </c>
      <c r="G96" s="96"/>
      <c r="H96" s="90">
        <f t="shared" si="28"/>
        <v>0</v>
      </c>
      <c r="I96" s="91">
        <f>SUM(H96/'B - Operating Budget'!$D$40)</f>
        <v>0</v>
      </c>
      <c r="J96" s="97"/>
      <c r="K96" s="98"/>
      <c r="N96" s="92">
        <f t="shared" si="4"/>
        <v>0</v>
      </c>
      <c r="O96" s="93">
        <f t="shared" si="5"/>
        <v>0</v>
      </c>
      <c r="P96" s="93">
        <f t="shared" si="14"/>
        <v>0</v>
      </c>
      <c r="Q96" s="93">
        <f t="shared" si="14"/>
        <v>0</v>
      </c>
      <c r="R96" s="93">
        <f t="shared" si="13"/>
        <v>0</v>
      </c>
      <c r="T96" s="93">
        <f t="shared" si="8"/>
        <v>0</v>
      </c>
      <c r="U96" s="93">
        <f t="shared" si="9"/>
        <v>0</v>
      </c>
      <c r="V96" s="93">
        <f t="shared" si="22"/>
        <v>0</v>
      </c>
      <c r="W96" s="93">
        <f t="shared" si="22"/>
        <v>0</v>
      </c>
      <c r="X96" s="94">
        <f t="shared" si="11"/>
        <v>0</v>
      </c>
    </row>
    <row r="97" spans="1:24" x14ac:dyDescent="0.25">
      <c r="A97" s="99"/>
      <c r="B97" s="95"/>
      <c r="C97" s="95"/>
      <c r="D97" s="96"/>
      <c r="E97" s="96"/>
      <c r="F97" s="90">
        <f t="shared" si="27"/>
        <v>0</v>
      </c>
      <c r="G97" s="96"/>
      <c r="H97" s="90">
        <f t="shared" si="28"/>
        <v>0</v>
      </c>
      <c r="I97" s="91">
        <f>SUM(H97/'B - Operating Budget'!$D$40)</f>
        <v>0</v>
      </c>
      <c r="J97" s="97"/>
      <c r="K97" s="98"/>
      <c r="N97" s="92">
        <f t="shared" si="4"/>
        <v>0</v>
      </c>
      <c r="O97" s="93">
        <f t="shared" si="5"/>
        <v>0</v>
      </c>
      <c r="P97" s="93">
        <f t="shared" si="14"/>
        <v>0</v>
      </c>
      <c r="Q97" s="93">
        <f t="shared" si="14"/>
        <v>0</v>
      </c>
      <c r="R97" s="93">
        <f t="shared" si="13"/>
        <v>0</v>
      </c>
      <c r="T97" s="93">
        <f t="shared" si="8"/>
        <v>0</v>
      </c>
      <c r="U97" s="93">
        <f t="shared" si="9"/>
        <v>0</v>
      </c>
      <c r="V97" s="93">
        <f t="shared" si="22"/>
        <v>0</v>
      </c>
      <c r="W97" s="93">
        <f t="shared" si="22"/>
        <v>0</v>
      </c>
      <c r="X97" s="94">
        <f t="shared" si="11"/>
        <v>0</v>
      </c>
    </row>
    <row r="98" spans="1:24" x14ac:dyDescent="0.25">
      <c r="A98" s="99"/>
      <c r="B98" s="95"/>
      <c r="C98" s="95"/>
      <c r="D98" s="96"/>
      <c r="E98" s="96"/>
      <c r="F98" s="90">
        <f t="shared" si="27"/>
        <v>0</v>
      </c>
      <c r="G98" s="96"/>
      <c r="H98" s="90">
        <f t="shared" si="28"/>
        <v>0</v>
      </c>
      <c r="I98" s="91">
        <f>SUM(H98/'B - Operating Budget'!$D$40)</f>
        <v>0</v>
      </c>
      <c r="J98" s="97"/>
      <c r="K98" s="98"/>
      <c r="N98" s="92">
        <f t="shared" si="4"/>
        <v>0</v>
      </c>
      <c r="O98" s="93">
        <f t="shared" si="5"/>
        <v>0</v>
      </c>
      <c r="P98" s="93">
        <f t="shared" si="14"/>
        <v>0</v>
      </c>
      <c r="Q98" s="93">
        <f t="shared" si="14"/>
        <v>0</v>
      </c>
      <c r="R98" s="93">
        <f t="shared" si="13"/>
        <v>0</v>
      </c>
      <c r="T98" s="93">
        <f t="shared" si="8"/>
        <v>0</v>
      </c>
      <c r="U98" s="93">
        <f t="shared" si="9"/>
        <v>0</v>
      </c>
      <c r="V98" s="93">
        <f t="shared" si="22"/>
        <v>0</v>
      </c>
      <c r="W98" s="93">
        <f t="shared" si="22"/>
        <v>0</v>
      </c>
      <c r="X98" s="94">
        <f t="shared" si="11"/>
        <v>0</v>
      </c>
    </row>
    <row r="99" spans="1:24" x14ac:dyDescent="0.25">
      <c r="A99" s="99"/>
      <c r="B99" s="95"/>
      <c r="C99" s="95"/>
      <c r="D99" s="96"/>
      <c r="E99" s="96"/>
      <c r="F99" s="90">
        <f t="shared" si="27"/>
        <v>0</v>
      </c>
      <c r="G99" s="96"/>
      <c r="H99" s="90">
        <f t="shared" si="28"/>
        <v>0</v>
      </c>
      <c r="I99" s="91">
        <f>SUM(H99/'B - Operating Budget'!$D$40)</f>
        <v>0</v>
      </c>
      <c r="J99" s="97"/>
      <c r="K99" s="98"/>
      <c r="N99" s="92">
        <f t="shared" si="4"/>
        <v>0</v>
      </c>
      <c r="O99" s="93">
        <f t="shared" si="5"/>
        <v>0</v>
      </c>
      <c r="P99" s="93">
        <f t="shared" si="14"/>
        <v>0</v>
      </c>
      <c r="Q99" s="93">
        <f t="shared" si="14"/>
        <v>0</v>
      </c>
      <c r="R99" s="93">
        <f t="shared" si="13"/>
        <v>0</v>
      </c>
      <c r="T99" s="93">
        <f t="shared" si="8"/>
        <v>0</v>
      </c>
      <c r="U99" s="93">
        <f t="shared" si="9"/>
        <v>0</v>
      </c>
      <c r="V99" s="93">
        <f t="shared" si="22"/>
        <v>0</v>
      </c>
      <c r="W99" s="93">
        <f t="shared" si="22"/>
        <v>0</v>
      </c>
      <c r="X99" s="94">
        <f t="shared" si="11"/>
        <v>0</v>
      </c>
    </row>
    <row r="100" spans="1:24" x14ac:dyDescent="0.25">
      <c r="A100" s="99"/>
      <c r="B100" s="95"/>
      <c r="C100" s="95"/>
      <c r="D100" s="96"/>
      <c r="E100" s="96"/>
      <c r="F100" s="90">
        <f t="shared" si="27"/>
        <v>0</v>
      </c>
      <c r="G100" s="96"/>
      <c r="H100" s="90">
        <f t="shared" si="28"/>
        <v>0</v>
      </c>
      <c r="I100" s="91">
        <f>SUM(H100/'B - Operating Budget'!$D$40)</f>
        <v>0</v>
      </c>
      <c r="J100" s="97"/>
      <c r="K100" s="98"/>
      <c r="N100" s="92">
        <f t="shared" si="4"/>
        <v>0</v>
      </c>
      <c r="O100" s="93">
        <f t="shared" si="5"/>
        <v>0</v>
      </c>
      <c r="P100" s="93">
        <f t="shared" si="14"/>
        <v>0</v>
      </c>
      <c r="Q100" s="93">
        <f t="shared" si="14"/>
        <v>0</v>
      </c>
      <c r="R100" s="93">
        <f t="shared" si="13"/>
        <v>0</v>
      </c>
      <c r="T100" s="93">
        <f t="shared" si="8"/>
        <v>0</v>
      </c>
      <c r="U100" s="93">
        <f t="shared" si="9"/>
        <v>0</v>
      </c>
      <c r="V100" s="93">
        <f t="shared" si="22"/>
        <v>0</v>
      </c>
      <c r="W100" s="93">
        <f t="shared" si="22"/>
        <v>0</v>
      </c>
      <c r="X100" s="94">
        <f t="shared" si="11"/>
        <v>0</v>
      </c>
    </row>
    <row r="101" spans="1:24" x14ac:dyDescent="0.25">
      <c r="A101" s="99"/>
      <c r="B101" s="95"/>
      <c r="C101" s="95"/>
      <c r="D101" s="96"/>
      <c r="E101" s="96"/>
      <c r="F101" s="90">
        <f t="shared" si="27"/>
        <v>0</v>
      </c>
      <c r="G101" s="96"/>
      <c r="H101" s="90">
        <f t="shared" si="28"/>
        <v>0</v>
      </c>
      <c r="I101" s="91">
        <f>SUM(H101/'B - Operating Budget'!$D$40)</f>
        <v>0</v>
      </c>
      <c r="J101" s="97"/>
      <c r="K101" s="98"/>
      <c r="N101" s="92">
        <f t="shared" si="4"/>
        <v>0</v>
      </c>
      <c r="O101" s="93">
        <f t="shared" si="5"/>
        <v>0</v>
      </c>
      <c r="P101" s="93">
        <f t="shared" si="14"/>
        <v>0</v>
      </c>
      <c r="Q101" s="93">
        <f t="shared" si="14"/>
        <v>0</v>
      </c>
      <c r="R101" s="93">
        <f t="shared" si="13"/>
        <v>0</v>
      </c>
      <c r="T101" s="93">
        <f t="shared" si="8"/>
        <v>0</v>
      </c>
      <c r="U101" s="93">
        <f t="shared" si="9"/>
        <v>0</v>
      </c>
      <c r="V101" s="93">
        <f t="shared" si="22"/>
        <v>0</v>
      </c>
      <c r="W101" s="93">
        <f t="shared" si="22"/>
        <v>0</v>
      </c>
      <c r="X101" s="94">
        <f t="shared" si="11"/>
        <v>0</v>
      </c>
    </row>
    <row r="102" spans="1:24" x14ac:dyDescent="0.25">
      <c r="A102" s="99"/>
      <c r="B102" s="95"/>
      <c r="C102" s="95"/>
      <c r="D102" s="96"/>
      <c r="E102" s="96"/>
      <c r="F102" s="90">
        <f t="shared" si="27"/>
        <v>0</v>
      </c>
      <c r="G102" s="96"/>
      <c r="H102" s="90">
        <f t="shared" si="28"/>
        <v>0</v>
      </c>
      <c r="I102" s="91">
        <f>SUM(H102/'B - Operating Budget'!$D$40)</f>
        <v>0</v>
      </c>
      <c r="J102" s="97"/>
      <c r="K102" s="98"/>
      <c r="N102" s="92">
        <f t="shared" si="4"/>
        <v>0</v>
      </c>
      <c r="O102" s="93">
        <f t="shared" si="5"/>
        <v>0</v>
      </c>
      <c r="P102" s="93">
        <f t="shared" si="14"/>
        <v>0</v>
      </c>
      <c r="Q102" s="93">
        <f t="shared" si="14"/>
        <v>0</v>
      </c>
      <c r="R102" s="93">
        <f t="shared" si="13"/>
        <v>0</v>
      </c>
      <c r="T102" s="93">
        <f t="shared" si="8"/>
        <v>0</v>
      </c>
      <c r="U102" s="93">
        <f t="shared" si="9"/>
        <v>0</v>
      </c>
      <c r="V102" s="93">
        <f t="shared" si="22"/>
        <v>0</v>
      </c>
      <c r="W102" s="93">
        <f t="shared" si="22"/>
        <v>0</v>
      </c>
      <c r="X102" s="94">
        <f t="shared" si="11"/>
        <v>0</v>
      </c>
    </row>
    <row r="103" spans="1:24" x14ac:dyDescent="0.25">
      <c r="A103" s="99"/>
      <c r="B103" s="95"/>
      <c r="C103" s="95"/>
      <c r="D103" s="96"/>
      <c r="E103" s="96"/>
      <c r="F103" s="90">
        <f t="shared" si="12"/>
        <v>0</v>
      </c>
      <c r="G103" s="96"/>
      <c r="H103" s="90">
        <f t="shared" si="3"/>
        <v>0</v>
      </c>
      <c r="I103" s="91">
        <f>SUM(H103/'B - Operating Budget'!$D$40)</f>
        <v>0</v>
      </c>
      <c r="J103" s="97"/>
      <c r="K103" s="98"/>
      <c r="N103" s="92">
        <f t="shared" si="4"/>
        <v>0</v>
      </c>
      <c r="O103" s="93">
        <f t="shared" si="5"/>
        <v>0</v>
      </c>
      <c r="P103" s="93">
        <f t="shared" si="14"/>
        <v>0</v>
      </c>
      <c r="Q103" s="93">
        <f t="shared" si="14"/>
        <v>0</v>
      </c>
      <c r="R103" s="93">
        <f t="shared" si="13"/>
        <v>0</v>
      </c>
      <c r="T103" s="93">
        <f t="shared" si="8"/>
        <v>0</v>
      </c>
      <c r="U103" s="93">
        <f t="shared" si="9"/>
        <v>0</v>
      </c>
      <c r="V103" s="93">
        <f t="shared" si="22"/>
        <v>0</v>
      </c>
      <c r="W103" s="93">
        <f t="shared" si="22"/>
        <v>0</v>
      </c>
      <c r="X103" s="94">
        <f t="shared" si="11"/>
        <v>0</v>
      </c>
    </row>
    <row r="104" spans="1:24" x14ac:dyDescent="0.25">
      <c r="A104" s="43"/>
      <c r="D104" s="103"/>
      <c r="E104" s="103"/>
      <c r="F104" s="103"/>
      <c r="G104" s="103"/>
      <c r="H104" s="103"/>
      <c r="K104" s="85"/>
      <c r="N104" s="43"/>
      <c r="X104" s="44"/>
    </row>
    <row r="105" spans="1:24" x14ac:dyDescent="0.25">
      <c r="A105" s="43"/>
      <c r="D105" s="103"/>
      <c r="E105" s="103"/>
      <c r="F105" s="103"/>
      <c r="G105" s="103"/>
      <c r="H105" s="103"/>
      <c r="K105" s="85"/>
      <c r="N105" s="43"/>
      <c r="X105" s="44"/>
    </row>
    <row r="106" spans="1:24" x14ac:dyDescent="0.25">
      <c r="A106" s="43"/>
      <c r="D106" s="103"/>
      <c r="E106" s="103"/>
      <c r="F106" s="103"/>
      <c r="G106" s="103"/>
      <c r="H106" s="103"/>
      <c r="K106" s="85"/>
      <c r="N106" s="43"/>
      <c r="X106" s="44"/>
    </row>
    <row r="107" spans="1:24" x14ac:dyDescent="0.25">
      <c r="A107" s="43"/>
      <c r="D107" s="103"/>
      <c r="E107" s="103"/>
      <c r="F107" s="103"/>
      <c r="G107" s="103"/>
      <c r="H107" s="103"/>
      <c r="K107" s="85"/>
      <c r="N107" s="43"/>
      <c r="X107" s="44"/>
    </row>
    <row r="108" spans="1:24" x14ac:dyDescent="0.25">
      <c r="A108" s="43"/>
      <c r="D108" s="103"/>
      <c r="E108" s="103"/>
      <c r="F108" s="103"/>
      <c r="G108" s="103"/>
      <c r="H108" s="103"/>
      <c r="K108" s="85"/>
      <c r="N108" s="43"/>
      <c r="X108" s="44"/>
    </row>
    <row r="109" spans="1:24" ht="18" customHeight="1" thickBot="1" x14ac:dyDescent="0.3">
      <c r="A109" s="127" t="s">
        <v>101</v>
      </c>
      <c r="B109" s="128"/>
      <c r="C109" s="128"/>
      <c r="D109" s="129">
        <f>SUM(D7:D103)</f>
        <v>52000</v>
      </c>
      <c r="E109" s="129">
        <f>SUM(E7:E103)</f>
        <v>57916</v>
      </c>
      <c r="F109" s="129">
        <f>SUM(F7:F103)</f>
        <v>109916</v>
      </c>
      <c r="G109" s="129">
        <f>SUM(G7:G103)</f>
        <v>162400</v>
      </c>
      <c r="H109" s="129">
        <f>SUM(H7:H103)</f>
        <v>272316</v>
      </c>
      <c r="I109" s="128"/>
      <c r="J109" s="128">
        <f>SUM(J7:J103)</f>
        <v>100</v>
      </c>
      <c r="K109" s="104"/>
      <c r="N109" s="105">
        <f>SUM(N7:N103)</f>
        <v>0</v>
      </c>
      <c r="O109" s="106">
        <f t="shared" ref="O109:R109" si="29">SUM(O7:O103)</f>
        <v>0</v>
      </c>
      <c r="P109" s="106">
        <f t="shared" si="29"/>
        <v>28958</v>
      </c>
      <c r="Q109" s="106">
        <f t="shared" si="29"/>
        <v>28958</v>
      </c>
      <c r="R109" s="106">
        <f t="shared" si="29"/>
        <v>57916</v>
      </c>
      <c r="S109" s="107"/>
      <c r="T109" s="106">
        <f>SUM(T7:T103)</f>
        <v>0</v>
      </c>
      <c r="U109" s="106">
        <f t="shared" ref="U109:X109" si="30">SUM(U7:U103)</f>
        <v>0</v>
      </c>
      <c r="V109" s="106">
        <f t="shared" si="30"/>
        <v>81200</v>
      </c>
      <c r="W109" s="106">
        <f t="shared" si="30"/>
        <v>81200</v>
      </c>
      <c r="X109" s="108">
        <f t="shared" si="30"/>
        <v>162400</v>
      </c>
    </row>
  </sheetData>
  <sheetProtection algorithmName="SHA-512" hashValue="qCpRv1RgkPM6Oqk52fkuR/eulf4SpKD354lLFi2ed7Y/GE5nd1f9S4Bmbta/WNkHrXyuJTc8FiDhKRGg1DCQfg==" saltValue="F+84WBuQ9GxFOfZsT31tEg==" spinCount="100000" sheet="1" objects="1" scenarios="1" formatColumns="0"/>
  <mergeCells count="7">
    <mergeCell ref="N1:X1"/>
    <mergeCell ref="T2:X2"/>
    <mergeCell ref="T3:X3"/>
    <mergeCell ref="A2:J2"/>
    <mergeCell ref="A3:K3"/>
    <mergeCell ref="N3:R3"/>
    <mergeCell ref="N2:R2"/>
  </mergeCells>
  <dataValidations count="1">
    <dataValidation type="list" allowBlank="1" showInputMessage="1" showErrorMessage="1" sqref="B1:C1" xr:uid="{00000000-0002-0000-0000-000000000000}">
      <formula1>State</formula1>
    </dataValidation>
  </dataValidations>
  <pageMargins left="0.7" right="0.7" top="0.75" bottom="0.75" header="0.3" footer="0.3"/>
  <pageSetup scale="51" fitToHeight="0" orientation="landscape" r:id="rId1"/>
  <headerFooter differentFirst="1">
    <oddHeader>&amp;CSection XX: Third Party Partnership Budget Addendum</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lookups!$A$2:$A$7</xm:f>
          </x14:formula1>
          <xm:sqref>J1</xm:sqref>
        </x14:dataValidation>
        <x14:dataValidation type="list" showInputMessage="1" showErrorMessage="1" xr:uid="{00000000-0002-0000-0000-000002000000}">
          <x14:formula1>
            <xm:f>lookups!$B$2:$B$3</xm:f>
          </x14:formula1>
          <xm:sqref>B7:B103 K7:K103</xm:sqref>
        </x14:dataValidation>
        <x14:dataValidation type="list" showInputMessage="1" showErrorMessage="1" xr:uid="{00000000-0002-0000-0000-000003000000}">
          <x14:formula1>
            <xm:f>lookups!$C$2:$C$6</xm:f>
          </x14:formula1>
          <xm:sqref>C7:C103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29"/>
  <sheetViews>
    <sheetView topLeftCell="E1" workbookViewId="0">
      <selection activeCell="O2" sqref="O2"/>
    </sheetView>
  </sheetViews>
  <sheetFormatPr defaultRowHeight="15" x14ac:dyDescent="0.25"/>
  <cols>
    <col min="1" max="1" width="10.42578125" customWidth="1"/>
    <col min="2" max="2" width="18.5703125" customWidth="1"/>
    <col min="3" max="3" width="18.7109375" customWidth="1"/>
    <col min="4" max="4" width="50.7109375" customWidth="1"/>
    <col min="5" max="5" width="40.28515625" customWidth="1"/>
    <col min="7" max="7" width="34" customWidth="1"/>
    <col min="8" max="8" width="18.5703125" customWidth="1"/>
    <col min="9" max="9" width="26.28515625" style="271" customWidth="1"/>
    <col min="10" max="10" width="28.5703125" customWidth="1"/>
    <col min="11" max="11" width="23.28515625" style="271" customWidth="1"/>
    <col min="14" max="14" width="98.7109375" customWidth="1"/>
    <col min="15" max="15" width="19.7109375" customWidth="1"/>
  </cols>
  <sheetData>
    <row r="1" spans="1:15" ht="42.6" customHeight="1" x14ac:dyDescent="0.25">
      <c r="A1" s="260" t="s">
        <v>20</v>
      </c>
      <c r="B1" s="260" t="s">
        <v>193</v>
      </c>
      <c r="C1" s="260" t="s">
        <v>196</v>
      </c>
      <c r="D1" s="67" t="s">
        <v>246</v>
      </c>
      <c r="E1" s="67" t="s">
        <v>247</v>
      </c>
      <c r="G1" s="260" t="s">
        <v>263</v>
      </c>
      <c r="H1" s="260" t="s">
        <v>264</v>
      </c>
      <c r="I1" s="271" t="s">
        <v>274</v>
      </c>
      <c r="J1" s="260" t="s">
        <v>280</v>
      </c>
      <c r="K1" s="275" t="s">
        <v>297</v>
      </c>
      <c r="N1" s="55" t="s">
        <v>321</v>
      </c>
      <c r="O1" s="48" t="s">
        <v>174</v>
      </c>
    </row>
    <row r="2" spans="1:15" ht="45" x14ac:dyDescent="0.25">
      <c r="A2" t="s">
        <v>29</v>
      </c>
      <c r="B2" t="s">
        <v>194</v>
      </c>
      <c r="C2" t="s">
        <v>197</v>
      </c>
      <c r="D2" t="s">
        <v>242</v>
      </c>
      <c r="E2" t="s">
        <v>248</v>
      </c>
      <c r="F2" s="68">
        <v>1</v>
      </c>
      <c r="G2" t="s">
        <v>271</v>
      </c>
      <c r="H2" t="s">
        <v>265</v>
      </c>
      <c r="I2" s="271" t="s">
        <v>276</v>
      </c>
      <c r="J2" t="s">
        <v>241</v>
      </c>
      <c r="K2" s="271" t="s">
        <v>299</v>
      </c>
      <c r="N2" s="8" t="s">
        <v>175</v>
      </c>
      <c r="O2" s="49">
        <f>SUM('A-Contracts-Partnerships Matrix'!D109)</f>
        <v>52000</v>
      </c>
    </row>
    <row r="3" spans="1:15" ht="45" x14ac:dyDescent="0.25">
      <c r="A3" t="s">
        <v>30</v>
      </c>
      <c r="B3" t="s">
        <v>195</v>
      </c>
      <c r="C3" t="s">
        <v>198</v>
      </c>
      <c r="D3" t="s">
        <v>251</v>
      </c>
      <c r="E3" t="s">
        <v>249</v>
      </c>
      <c r="F3" s="68">
        <v>0.5</v>
      </c>
      <c r="G3" t="s">
        <v>272</v>
      </c>
      <c r="H3" t="s">
        <v>266</v>
      </c>
      <c r="I3" s="271" t="s">
        <v>275</v>
      </c>
      <c r="J3" t="s">
        <v>283</v>
      </c>
      <c r="K3" s="271" t="s">
        <v>300</v>
      </c>
      <c r="N3" s="8" t="s">
        <v>187</v>
      </c>
      <c r="O3" s="50">
        <f>SUM('B - Operating Budget'!C15+'B - Operating Budget'!C18+'B - Operating Budget'!C23+'B - Operating Budget'!C27)-('B - Operating Budget'!B15+'B - Operating Budget'!B18+'B - Operating Budget'!B23+'B - Operating Budget'!B27)</f>
        <v>48000</v>
      </c>
    </row>
    <row r="4" spans="1:15" ht="30" x14ac:dyDescent="0.25">
      <c r="A4" t="s">
        <v>31</v>
      </c>
      <c r="C4" t="s">
        <v>199</v>
      </c>
      <c r="D4" t="s">
        <v>250</v>
      </c>
      <c r="G4" t="s">
        <v>273</v>
      </c>
      <c r="H4" t="s">
        <v>267</v>
      </c>
      <c r="I4" s="271" t="s">
        <v>277</v>
      </c>
      <c r="J4" t="s">
        <v>285</v>
      </c>
      <c r="K4" s="271" t="s">
        <v>301</v>
      </c>
      <c r="N4" s="8" t="s">
        <v>176</v>
      </c>
      <c r="O4" s="49">
        <f>SUM('D- Optional-County Adm Budget'!D117)</f>
        <v>0</v>
      </c>
    </row>
    <row r="5" spans="1:15" ht="21.6" customHeight="1" thickBot="1" x14ac:dyDescent="0.3">
      <c r="A5" t="s">
        <v>32</v>
      </c>
      <c r="C5" t="s">
        <v>200</v>
      </c>
      <c r="D5" t="s">
        <v>240</v>
      </c>
      <c r="J5" t="s">
        <v>288</v>
      </c>
      <c r="K5" s="271" t="s">
        <v>302</v>
      </c>
      <c r="N5" s="8" t="s">
        <v>188</v>
      </c>
      <c r="O5" s="56">
        <f>SUM(O2:O4)</f>
        <v>100000</v>
      </c>
    </row>
    <row r="6" spans="1:15" ht="18.600000000000001" customHeight="1" thickTop="1" x14ac:dyDescent="0.25">
      <c r="A6" t="s">
        <v>33</v>
      </c>
      <c r="C6" t="s">
        <v>201</v>
      </c>
      <c r="J6" t="s">
        <v>287</v>
      </c>
      <c r="K6" s="271" t="s">
        <v>303</v>
      </c>
      <c r="N6" s="47" t="s">
        <v>177</v>
      </c>
      <c r="O6" s="46"/>
    </row>
    <row r="7" spans="1:15" x14ac:dyDescent="0.25">
      <c r="A7" t="s">
        <v>34</v>
      </c>
      <c r="J7" t="s">
        <v>284</v>
      </c>
      <c r="K7" s="271" t="s">
        <v>304</v>
      </c>
      <c r="N7" s="8" t="s">
        <v>205</v>
      </c>
      <c r="O7" s="49">
        <f>SUM('A-Contracts-Partnerships Matrix'!N109+'A-Contracts-Partnerships Matrix'!P109)</f>
        <v>28958</v>
      </c>
    </row>
    <row r="8" spans="1:15" ht="30" x14ac:dyDescent="0.25">
      <c r="J8" t="s">
        <v>281</v>
      </c>
      <c r="K8" s="271" t="s">
        <v>305</v>
      </c>
      <c r="N8" s="8" t="s">
        <v>315</v>
      </c>
      <c r="O8" s="50">
        <f>SUM('B - Operating Budget'!C15+'B - Operating Budget'!C18+'B - Operating Budget'!C23+'B - Operating Budget'!C27)-O3</f>
        <v>2600</v>
      </c>
    </row>
    <row r="9" spans="1:15" x14ac:dyDescent="0.25">
      <c r="J9" t="s">
        <v>289</v>
      </c>
      <c r="N9" s="8" t="s">
        <v>178</v>
      </c>
      <c r="O9" s="49">
        <f>SUM('D- Optional-County Adm Budget'!E117)/2</f>
        <v>0</v>
      </c>
    </row>
    <row r="10" spans="1:15" x14ac:dyDescent="0.25">
      <c r="J10" t="s">
        <v>282</v>
      </c>
      <c r="N10" s="8" t="s">
        <v>316</v>
      </c>
      <c r="O10" s="49">
        <f>IF('C -Fund Sources &amp; Total FY Fund'!$E$9&gt;0,'C -Fund Sources &amp; Total FY Fund'!$E$9/2,0)</f>
        <v>0</v>
      </c>
    </row>
    <row r="11" spans="1:15" ht="15.75" thickBot="1" x14ac:dyDescent="0.3">
      <c r="J11" t="s">
        <v>290</v>
      </c>
      <c r="N11" s="8" t="s">
        <v>179</v>
      </c>
      <c r="O11" s="56">
        <f>SUM(O7:O10)</f>
        <v>31558</v>
      </c>
    </row>
    <row r="12" spans="1:15" ht="15.75" thickTop="1" x14ac:dyDescent="0.25">
      <c r="N12" s="8"/>
      <c r="O12" s="46"/>
    </row>
    <row r="13" spans="1:15" x14ac:dyDescent="0.25">
      <c r="N13" s="51" t="s">
        <v>180</v>
      </c>
      <c r="O13" s="46"/>
    </row>
    <row r="14" spans="1:15" x14ac:dyDescent="0.25">
      <c r="N14" s="8" t="s">
        <v>206</v>
      </c>
      <c r="O14" s="49">
        <f>SUM('A-Contracts-Partnerships Matrix'!O109+'A-Contracts-Partnerships Matrix'!Q109)</f>
        <v>28958</v>
      </c>
    </row>
    <row r="15" spans="1:15" x14ac:dyDescent="0.25">
      <c r="N15" s="8" t="s">
        <v>189</v>
      </c>
      <c r="O15" s="50">
        <f>SUM('B - Operating Budget'!B15+'B - Operating Budget'!B18+'B - Operating Budget'!B23+'B - Operating Budget'!B27)</f>
        <v>2600</v>
      </c>
    </row>
    <row r="16" spans="1:15" x14ac:dyDescent="0.25">
      <c r="N16" s="8" t="s">
        <v>181</v>
      </c>
      <c r="O16" s="49">
        <f>SUM('D- Optional-County Adm Budget'!E117)/2</f>
        <v>0</v>
      </c>
    </row>
    <row r="17" spans="14:15" x14ac:dyDescent="0.25">
      <c r="N17" s="8" t="s">
        <v>316</v>
      </c>
      <c r="O17" s="49">
        <f>IF('C -Fund Sources &amp; Total FY Fund'!$E$9&gt;0,'C -Fund Sources &amp; Total FY Fund'!$E$9/2,0)</f>
        <v>0</v>
      </c>
    </row>
    <row r="18" spans="14:15" ht="15.75" thickBot="1" x14ac:dyDescent="0.3">
      <c r="N18" s="8" t="s">
        <v>182</v>
      </c>
      <c r="O18" s="56">
        <f>SUM(O14:O17)</f>
        <v>31558</v>
      </c>
    </row>
    <row r="19" spans="14:15" ht="16.5" thickTop="1" thickBot="1" x14ac:dyDescent="0.3">
      <c r="N19" s="52" t="s">
        <v>183</v>
      </c>
      <c r="O19" s="53">
        <f>SUM(O5+O11+O18)</f>
        <v>163116</v>
      </c>
    </row>
    <row r="20" spans="14:15" ht="15.75" thickBot="1" x14ac:dyDescent="0.3"/>
    <row r="21" spans="14:15" x14ac:dyDescent="0.25">
      <c r="N21" s="371" t="s">
        <v>317</v>
      </c>
      <c r="O21" s="372"/>
    </row>
    <row r="22" spans="14:15" x14ac:dyDescent="0.25">
      <c r="N22" s="373"/>
      <c r="O22" s="374"/>
    </row>
    <row r="23" spans="14:15" x14ac:dyDescent="0.25">
      <c r="N23" s="373"/>
      <c r="O23" s="374"/>
    </row>
    <row r="24" spans="14:15" x14ac:dyDescent="0.25">
      <c r="N24" s="373"/>
      <c r="O24" s="374"/>
    </row>
    <row r="25" spans="14:15" x14ac:dyDescent="0.25">
      <c r="N25" s="373"/>
      <c r="O25" s="374"/>
    </row>
    <row r="26" spans="14:15" x14ac:dyDescent="0.25">
      <c r="N26" s="373"/>
      <c r="O26" s="374"/>
    </row>
    <row r="27" spans="14:15" x14ac:dyDescent="0.25">
      <c r="N27" s="373"/>
      <c r="O27" s="374"/>
    </row>
    <row r="28" spans="14:15" x14ac:dyDescent="0.25">
      <c r="N28" s="373"/>
      <c r="O28" s="374"/>
    </row>
    <row r="29" spans="14:15" ht="15.75" thickBot="1" x14ac:dyDescent="0.3">
      <c r="N29" s="375"/>
      <c r="O29" s="376"/>
    </row>
  </sheetData>
  <sheetProtection algorithmName="SHA-512" hashValue="v8VLxQ8aGJ6zyUE1JDAKfRKgMsDBErItGEMnzg1M5PSkqAjngHQTw6P+SDZ21tfbfsuhUd+puP+veUjcfcQ+gg==" saltValue="AoB4ocGMA8kD8ROiPSim3g==" spinCount="100000" sheet="1" objects="1" scenarios="1"/>
  <mergeCells count="1">
    <mergeCell ref="N21:O2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I113"/>
  <sheetViews>
    <sheetView zoomScale="80" zoomScaleNormal="80" workbookViewId="0">
      <selection activeCell="I1" sqref="I1"/>
    </sheetView>
  </sheetViews>
  <sheetFormatPr defaultColWidth="8.7109375" defaultRowHeight="15" x14ac:dyDescent="0.25"/>
  <cols>
    <col min="1" max="2" width="30.7109375" style="24" customWidth="1"/>
    <col min="3" max="3" width="25.7109375" style="24" customWidth="1"/>
    <col min="4" max="5" width="14.5703125" style="24" customWidth="1"/>
    <col min="6" max="7" width="30.7109375" style="24" customWidth="1"/>
    <col min="8" max="8" width="18.28515625" style="24" customWidth="1"/>
    <col min="9" max="9" width="15.85546875" style="24" customWidth="1"/>
    <col min="10" max="16384" width="8.7109375" style="24"/>
  </cols>
  <sheetData>
    <row r="1" spans="1:9" ht="34.5" customHeight="1" x14ac:dyDescent="0.25">
      <c r="A1" s="45" t="s">
        <v>35</v>
      </c>
      <c r="B1" s="40" t="str">
        <f>'A-Contracts-Partnerships Matrix'!B1</f>
        <v>GUAM</v>
      </c>
      <c r="C1" s="40"/>
      <c r="D1" s="40"/>
      <c r="E1" s="40"/>
      <c r="F1" s="40"/>
      <c r="G1" s="40"/>
      <c r="H1" s="41" t="s">
        <v>20</v>
      </c>
      <c r="I1" s="57" t="str">
        <f>'A-Contracts-Partnerships Matrix'!J1</f>
        <v>FY2025</v>
      </c>
    </row>
    <row r="2" spans="1:9" ht="15.6" x14ac:dyDescent="0.3">
      <c r="A2" s="329" t="s">
        <v>150</v>
      </c>
      <c r="B2" s="330"/>
      <c r="C2" s="330"/>
      <c r="D2" s="330"/>
      <c r="E2" s="330"/>
      <c r="F2" s="330"/>
      <c r="G2" s="330"/>
      <c r="H2" s="330"/>
      <c r="I2" s="331"/>
    </row>
    <row r="3" spans="1:9" ht="84" customHeight="1" x14ac:dyDescent="0.3">
      <c r="A3" s="332" t="s">
        <v>160</v>
      </c>
      <c r="B3" s="333"/>
      <c r="C3" s="333"/>
      <c r="D3" s="333"/>
      <c r="E3" s="333"/>
      <c r="F3" s="333"/>
      <c r="G3" s="333"/>
      <c r="H3" s="333"/>
      <c r="I3" s="334"/>
    </row>
    <row r="4" spans="1:9" ht="18" customHeight="1" x14ac:dyDescent="0.3">
      <c r="A4" s="187"/>
      <c r="B4" s="188"/>
      <c r="C4" s="188"/>
      <c r="D4" s="188"/>
      <c r="E4" s="188"/>
      <c r="F4" s="188"/>
      <c r="G4" s="188"/>
      <c r="H4" s="188"/>
      <c r="I4" s="189"/>
    </row>
    <row r="5" spans="1:9" ht="18" customHeight="1" x14ac:dyDescent="0.3">
      <c r="A5" s="203" t="s">
        <v>115</v>
      </c>
      <c r="B5" s="201"/>
      <c r="C5" s="201"/>
      <c r="D5" s="201"/>
      <c r="E5" s="201"/>
      <c r="F5" s="201"/>
      <c r="G5" s="201"/>
      <c r="H5" s="201"/>
      <c r="I5" s="202">
        <f>SUM(I8:I108)</f>
        <v>0</v>
      </c>
    </row>
    <row r="6" spans="1:9" ht="18" customHeight="1" x14ac:dyDescent="0.3">
      <c r="A6" s="187"/>
      <c r="B6" s="188"/>
      <c r="C6" s="188"/>
      <c r="D6" s="188"/>
      <c r="E6" s="188"/>
      <c r="F6" s="188"/>
      <c r="G6" s="188"/>
      <c r="H6" s="188"/>
      <c r="I6" s="189"/>
    </row>
    <row r="7" spans="1:9" s="75" customFormat="1" ht="41.45" x14ac:dyDescent="0.25">
      <c r="A7" s="119" t="s">
        <v>142</v>
      </c>
      <c r="B7" s="120" t="s">
        <v>143</v>
      </c>
      <c r="C7" s="120" t="s">
        <v>144</v>
      </c>
      <c r="D7" s="120" t="s">
        <v>145</v>
      </c>
      <c r="E7" s="120" t="s">
        <v>146</v>
      </c>
      <c r="F7" s="120" t="s">
        <v>147</v>
      </c>
      <c r="G7" s="120" t="s">
        <v>148</v>
      </c>
      <c r="H7" s="120" t="s">
        <v>202</v>
      </c>
      <c r="I7" s="121" t="s">
        <v>149</v>
      </c>
    </row>
    <row r="8" spans="1:9" ht="13.9" x14ac:dyDescent="0.25">
      <c r="A8" s="110"/>
      <c r="B8" s="111"/>
      <c r="C8" s="111"/>
      <c r="D8" s="112"/>
      <c r="E8" s="112"/>
      <c r="F8" s="111"/>
      <c r="G8" s="111"/>
      <c r="H8" s="112"/>
      <c r="I8" s="113"/>
    </row>
    <row r="9" spans="1:9" ht="13.9" x14ac:dyDescent="0.25">
      <c r="A9" s="110"/>
      <c r="B9" s="111"/>
      <c r="C9" s="111"/>
      <c r="D9" s="112"/>
      <c r="E9" s="112"/>
      <c r="F9" s="111"/>
      <c r="G9" s="111"/>
      <c r="H9" s="112"/>
      <c r="I9" s="113"/>
    </row>
    <row r="10" spans="1:9" ht="12.95" customHeight="1" x14ac:dyDescent="0.25">
      <c r="A10" s="110"/>
      <c r="B10" s="111"/>
      <c r="C10" s="111"/>
      <c r="D10" s="112"/>
      <c r="E10" s="112"/>
      <c r="F10" s="111"/>
      <c r="G10" s="111"/>
      <c r="H10" s="112"/>
      <c r="I10" s="113"/>
    </row>
    <row r="11" spans="1:9" ht="13.9" x14ac:dyDescent="0.25">
      <c r="A11" s="110"/>
      <c r="B11" s="111"/>
      <c r="C11" s="111"/>
      <c r="D11" s="112"/>
      <c r="E11" s="112"/>
      <c r="F11" s="111"/>
      <c r="G11" s="111"/>
      <c r="H11" s="112"/>
      <c r="I11" s="113"/>
    </row>
    <row r="12" spans="1:9" ht="13.9" x14ac:dyDescent="0.25">
      <c r="A12" s="110"/>
      <c r="B12" s="111"/>
      <c r="C12" s="111"/>
      <c r="D12" s="112"/>
      <c r="E12" s="112"/>
      <c r="F12" s="111"/>
      <c r="G12" s="111"/>
      <c r="H12" s="112"/>
      <c r="I12" s="113"/>
    </row>
    <row r="13" spans="1:9" ht="13.9" x14ac:dyDescent="0.25">
      <c r="A13" s="110"/>
      <c r="B13" s="111"/>
      <c r="C13" s="111"/>
      <c r="D13" s="112"/>
      <c r="E13" s="112"/>
      <c r="F13" s="111"/>
      <c r="G13" s="111"/>
      <c r="H13" s="112"/>
      <c r="I13" s="113"/>
    </row>
    <row r="14" spans="1:9" ht="13.9" x14ac:dyDescent="0.25">
      <c r="A14" s="110"/>
      <c r="B14" s="111"/>
      <c r="C14" s="111"/>
      <c r="D14" s="112"/>
      <c r="E14" s="112"/>
      <c r="F14" s="111"/>
      <c r="G14" s="111"/>
      <c r="H14" s="112"/>
      <c r="I14" s="113"/>
    </row>
    <row r="15" spans="1:9" ht="13.9" x14ac:dyDescent="0.25">
      <c r="A15" s="110"/>
      <c r="B15" s="111"/>
      <c r="C15" s="111"/>
      <c r="D15" s="112"/>
      <c r="E15" s="112"/>
      <c r="F15" s="111"/>
      <c r="G15" s="111"/>
      <c r="H15" s="112"/>
      <c r="I15" s="113"/>
    </row>
    <row r="16" spans="1:9" ht="13.9" x14ac:dyDescent="0.25">
      <c r="A16" s="110"/>
      <c r="B16" s="111"/>
      <c r="C16" s="111"/>
      <c r="D16" s="112"/>
      <c r="E16" s="112"/>
      <c r="F16" s="111"/>
      <c r="G16" s="111"/>
      <c r="H16" s="112"/>
      <c r="I16" s="113"/>
    </row>
    <row r="17" spans="1:9" ht="13.9" x14ac:dyDescent="0.25">
      <c r="A17" s="110"/>
      <c r="B17" s="111"/>
      <c r="C17" s="111"/>
      <c r="D17" s="112"/>
      <c r="E17" s="112"/>
      <c r="F17" s="111"/>
      <c r="G17" s="111"/>
      <c r="H17" s="112"/>
      <c r="I17" s="113"/>
    </row>
    <row r="18" spans="1:9" ht="13.9" x14ac:dyDescent="0.25">
      <c r="A18" s="110"/>
      <c r="B18" s="111"/>
      <c r="C18" s="111"/>
      <c r="D18" s="112"/>
      <c r="E18" s="112"/>
      <c r="F18" s="111"/>
      <c r="G18" s="111"/>
      <c r="H18" s="112"/>
      <c r="I18" s="113"/>
    </row>
    <row r="19" spans="1:9" ht="13.9" x14ac:dyDescent="0.25">
      <c r="A19" s="110"/>
      <c r="B19" s="111"/>
      <c r="C19" s="111"/>
      <c r="D19" s="112"/>
      <c r="E19" s="112"/>
      <c r="F19" s="111"/>
      <c r="G19" s="111"/>
      <c r="H19" s="112"/>
      <c r="I19" s="113"/>
    </row>
    <row r="20" spans="1:9" ht="13.9" x14ac:dyDescent="0.25">
      <c r="A20" s="110"/>
      <c r="B20" s="111"/>
      <c r="C20" s="111"/>
      <c r="D20" s="112"/>
      <c r="E20" s="112"/>
      <c r="F20" s="111"/>
      <c r="G20" s="111"/>
      <c r="H20" s="112"/>
      <c r="I20" s="113"/>
    </row>
    <row r="21" spans="1:9" ht="13.9" x14ac:dyDescent="0.25">
      <c r="A21" s="110"/>
      <c r="B21" s="111"/>
      <c r="C21" s="111"/>
      <c r="D21" s="112"/>
      <c r="E21" s="112"/>
      <c r="F21" s="111"/>
      <c r="G21" s="111"/>
      <c r="H21" s="112"/>
      <c r="I21" s="113"/>
    </row>
    <row r="22" spans="1:9" ht="13.9" x14ac:dyDescent="0.25">
      <c r="A22" s="110"/>
      <c r="B22" s="111"/>
      <c r="C22" s="111"/>
      <c r="D22" s="112"/>
      <c r="E22" s="112"/>
      <c r="F22" s="111"/>
      <c r="G22" s="111"/>
      <c r="H22" s="112"/>
      <c r="I22" s="113"/>
    </row>
    <row r="23" spans="1:9" ht="13.9" x14ac:dyDescent="0.25">
      <c r="A23" s="110"/>
      <c r="B23" s="111"/>
      <c r="C23" s="111"/>
      <c r="D23" s="112"/>
      <c r="E23" s="112"/>
      <c r="F23" s="111"/>
      <c r="G23" s="111"/>
      <c r="H23" s="112"/>
      <c r="I23" s="113"/>
    </row>
    <row r="24" spans="1:9" ht="13.9" x14ac:dyDescent="0.25">
      <c r="A24" s="110"/>
      <c r="B24" s="111"/>
      <c r="C24" s="111"/>
      <c r="D24" s="112"/>
      <c r="E24" s="112"/>
      <c r="F24" s="111"/>
      <c r="G24" s="111"/>
      <c r="H24" s="112"/>
      <c r="I24" s="113"/>
    </row>
    <row r="25" spans="1:9" ht="13.9" x14ac:dyDescent="0.25">
      <c r="A25" s="110"/>
      <c r="B25" s="111"/>
      <c r="C25" s="111"/>
      <c r="D25" s="112"/>
      <c r="E25" s="112"/>
      <c r="F25" s="111"/>
      <c r="G25" s="111"/>
      <c r="H25" s="112"/>
      <c r="I25" s="113"/>
    </row>
    <row r="26" spans="1:9" ht="13.9" x14ac:dyDescent="0.25">
      <c r="A26" s="110"/>
      <c r="B26" s="111"/>
      <c r="C26" s="111"/>
      <c r="D26" s="112"/>
      <c r="E26" s="112"/>
      <c r="F26" s="111"/>
      <c r="G26" s="111"/>
      <c r="H26" s="112"/>
      <c r="I26" s="113"/>
    </row>
    <row r="27" spans="1:9" ht="13.9" x14ac:dyDescent="0.25">
      <c r="A27" s="110"/>
      <c r="B27" s="111"/>
      <c r="C27" s="111"/>
      <c r="D27" s="112"/>
      <c r="E27" s="112"/>
      <c r="F27" s="111"/>
      <c r="G27" s="111"/>
      <c r="H27" s="112"/>
      <c r="I27" s="113"/>
    </row>
    <row r="28" spans="1:9" ht="13.9" x14ac:dyDescent="0.25">
      <c r="A28" s="110"/>
      <c r="B28" s="111"/>
      <c r="C28" s="111"/>
      <c r="D28" s="112"/>
      <c r="E28" s="112"/>
      <c r="F28" s="111"/>
      <c r="G28" s="111"/>
      <c r="H28" s="112"/>
      <c r="I28" s="113"/>
    </row>
    <row r="29" spans="1:9" ht="13.9" x14ac:dyDescent="0.25">
      <c r="A29" s="110"/>
      <c r="B29" s="111"/>
      <c r="C29" s="111"/>
      <c r="D29" s="112"/>
      <c r="E29" s="112"/>
      <c r="F29" s="111"/>
      <c r="G29" s="111"/>
      <c r="H29" s="112"/>
      <c r="I29" s="113"/>
    </row>
    <row r="30" spans="1:9" ht="13.9" x14ac:dyDescent="0.25">
      <c r="A30" s="110"/>
      <c r="B30" s="111"/>
      <c r="C30" s="111"/>
      <c r="D30" s="112"/>
      <c r="E30" s="112"/>
      <c r="F30" s="111"/>
      <c r="G30" s="111"/>
      <c r="H30" s="112"/>
      <c r="I30" s="113"/>
    </row>
    <row r="31" spans="1:9" ht="13.9" x14ac:dyDescent="0.25">
      <c r="A31" s="110"/>
      <c r="B31" s="111"/>
      <c r="C31" s="111"/>
      <c r="D31" s="112"/>
      <c r="E31" s="112"/>
      <c r="F31" s="111"/>
      <c r="G31" s="111"/>
      <c r="H31" s="112"/>
      <c r="I31" s="113"/>
    </row>
    <row r="32" spans="1:9" ht="13.9" x14ac:dyDescent="0.25">
      <c r="A32" s="110"/>
      <c r="B32" s="111"/>
      <c r="C32" s="111"/>
      <c r="D32" s="112"/>
      <c r="E32" s="112"/>
      <c r="F32" s="111"/>
      <c r="G32" s="111"/>
      <c r="H32" s="112"/>
      <c r="I32" s="113"/>
    </row>
    <row r="33" spans="1:9" ht="13.9" x14ac:dyDescent="0.25">
      <c r="A33" s="110"/>
      <c r="B33" s="111"/>
      <c r="C33" s="111"/>
      <c r="D33" s="112"/>
      <c r="E33" s="112"/>
      <c r="F33" s="111"/>
      <c r="G33" s="111"/>
      <c r="H33" s="112"/>
      <c r="I33" s="113"/>
    </row>
    <row r="34" spans="1:9" ht="13.9" x14ac:dyDescent="0.25">
      <c r="A34" s="110"/>
      <c r="B34" s="111"/>
      <c r="C34" s="111"/>
      <c r="D34" s="112"/>
      <c r="E34" s="112"/>
      <c r="F34" s="111"/>
      <c r="G34" s="111"/>
      <c r="H34" s="112"/>
      <c r="I34" s="113"/>
    </row>
    <row r="35" spans="1:9" ht="13.9" x14ac:dyDescent="0.25">
      <c r="A35" s="110"/>
      <c r="B35" s="111"/>
      <c r="C35" s="111"/>
      <c r="D35" s="112"/>
      <c r="E35" s="112"/>
      <c r="F35" s="111"/>
      <c r="G35" s="111"/>
      <c r="H35" s="112"/>
      <c r="I35" s="113"/>
    </row>
    <row r="36" spans="1:9" ht="13.9" x14ac:dyDescent="0.25">
      <c r="A36" s="110"/>
      <c r="B36" s="111"/>
      <c r="C36" s="111"/>
      <c r="D36" s="112"/>
      <c r="E36" s="112"/>
      <c r="F36" s="111"/>
      <c r="G36" s="111"/>
      <c r="H36" s="112"/>
      <c r="I36" s="113"/>
    </row>
    <row r="37" spans="1:9" ht="13.9" x14ac:dyDescent="0.25">
      <c r="A37" s="110"/>
      <c r="B37" s="111"/>
      <c r="C37" s="111"/>
      <c r="D37" s="112"/>
      <c r="E37" s="112"/>
      <c r="F37" s="111"/>
      <c r="G37" s="111"/>
      <c r="H37" s="112"/>
      <c r="I37" s="113"/>
    </row>
    <row r="38" spans="1:9" ht="13.9" x14ac:dyDescent="0.25">
      <c r="A38" s="110"/>
      <c r="B38" s="111"/>
      <c r="C38" s="111"/>
      <c r="D38" s="112"/>
      <c r="E38" s="112"/>
      <c r="F38" s="111"/>
      <c r="G38" s="111"/>
      <c r="H38" s="112"/>
      <c r="I38" s="113"/>
    </row>
    <row r="39" spans="1:9" ht="13.9" x14ac:dyDescent="0.25">
      <c r="A39" s="110"/>
      <c r="B39" s="111"/>
      <c r="C39" s="111"/>
      <c r="D39" s="112"/>
      <c r="E39" s="112"/>
      <c r="F39" s="111"/>
      <c r="G39" s="111"/>
      <c r="H39" s="112"/>
      <c r="I39" s="113"/>
    </row>
    <row r="40" spans="1:9" ht="13.9" x14ac:dyDescent="0.25">
      <c r="A40" s="110"/>
      <c r="B40" s="111"/>
      <c r="C40" s="111"/>
      <c r="D40" s="112"/>
      <c r="E40" s="112"/>
      <c r="F40" s="111"/>
      <c r="G40" s="111"/>
      <c r="H40" s="112"/>
      <c r="I40" s="113"/>
    </row>
    <row r="41" spans="1:9" ht="13.9" x14ac:dyDescent="0.25">
      <c r="A41" s="110"/>
      <c r="B41" s="111"/>
      <c r="C41" s="111"/>
      <c r="D41" s="112"/>
      <c r="E41" s="112"/>
      <c r="F41" s="111"/>
      <c r="G41" s="111"/>
      <c r="H41" s="112"/>
      <c r="I41" s="113"/>
    </row>
    <row r="42" spans="1:9" ht="13.9" x14ac:dyDescent="0.25">
      <c r="A42" s="110"/>
      <c r="B42" s="111"/>
      <c r="C42" s="111"/>
      <c r="D42" s="112"/>
      <c r="E42" s="112"/>
      <c r="F42" s="111"/>
      <c r="G42" s="111"/>
      <c r="H42" s="112"/>
      <c r="I42" s="113"/>
    </row>
    <row r="43" spans="1:9" ht="13.9" x14ac:dyDescent="0.25">
      <c r="A43" s="110"/>
      <c r="B43" s="111"/>
      <c r="C43" s="111"/>
      <c r="D43" s="112"/>
      <c r="E43" s="112"/>
      <c r="F43" s="111"/>
      <c r="G43" s="111"/>
      <c r="H43" s="112"/>
      <c r="I43" s="113"/>
    </row>
    <row r="44" spans="1:9" ht="13.9" x14ac:dyDescent="0.25">
      <c r="A44" s="110"/>
      <c r="B44" s="111"/>
      <c r="C44" s="111"/>
      <c r="D44" s="112"/>
      <c r="E44" s="112"/>
      <c r="F44" s="111"/>
      <c r="G44" s="111"/>
      <c r="H44" s="112"/>
      <c r="I44" s="113"/>
    </row>
    <row r="45" spans="1:9" ht="13.9" x14ac:dyDescent="0.25">
      <c r="A45" s="110"/>
      <c r="B45" s="111"/>
      <c r="C45" s="111"/>
      <c r="D45" s="112"/>
      <c r="E45" s="112"/>
      <c r="F45" s="111"/>
      <c r="G45" s="111"/>
      <c r="H45" s="112"/>
      <c r="I45" s="113"/>
    </row>
    <row r="46" spans="1:9" x14ac:dyDescent="0.25">
      <c r="A46" s="110"/>
      <c r="B46" s="111"/>
      <c r="C46" s="111"/>
      <c r="D46" s="112"/>
      <c r="E46" s="112"/>
      <c r="F46" s="111"/>
      <c r="G46" s="111"/>
      <c r="H46" s="112"/>
      <c r="I46" s="113"/>
    </row>
    <row r="47" spans="1:9" x14ac:dyDescent="0.25">
      <c r="A47" s="110"/>
      <c r="B47" s="111"/>
      <c r="C47" s="111"/>
      <c r="D47" s="112"/>
      <c r="E47" s="112"/>
      <c r="F47" s="111"/>
      <c r="G47" s="111"/>
      <c r="H47" s="112"/>
      <c r="I47" s="113"/>
    </row>
    <row r="48" spans="1:9" x14ac:dyDescent="0.25">
      <c r="A48" s="110"/>
      <c r="B48" s="111"/>
      <c r="C48" s="111"/>
      <c r="D48" s="112"/>
      <c r="E48" s="112"/>
      <c r="F48" s="111"/>
      <c r="G48" s="111"/>
      <c r="H48" s="112"/>
      <c r="I48" s="113"/>
    </row>
    <row r="49" spans="1:9" x14ac:dyDescent="0.25">
      <c r="A49" s="110"/>
      <c r="B49" s="111"/>
      <c r="C49" s="111"/>
      <c r="D49" s="112"/>
      <c r="E49" s="112"/>
      <c r="F49" s="111"/>
      <c r="G49" s="111"/>
      <c r="H49" s="112"/>
      <c r="I49" s="113"/>
    </row>
    <row r="50" spans="1:9" x14ac:dyDescent="0.25">
      <c r="A50" s="110"/>
      <c r="B50" s="111"/>
      <c r="C50" s="111"/>
      <c r="D50" s="112"/>
      <c r="E50" s="112"/>
      <c r="F50" s="111"/>
      <c r="G50" s="111"/>
      <c r="H50" s="112"/>
      <c r="I50" s="113"/>
    </row>
    <row r="51" spans="1:9" x14ac:dyDescent="0.25">
      <c r="A51" s="110"/>
      <c r="B51" s="111"/>
      <c r="C51" s="111"/>
      <c r="D51" s="112"/>
      <c r="E51" s="112"/>
      <c r="F51" s="111"/>
      <c r="G51" s="111"/>
      <c r="H51" s="112"/>
      <c r="I51" s="113"/>
    </row>
    <row r="52" spans="1:9" x14ac:dyDescent="0.25">
      <c r="A52" s="110"/>
      <c r="B52" s="111"/>
      <c r="C52" s="111"/>
      <c r="D52" s="112"/>
      <c r="E52" s="112"/>
      <c r="F52" s="111"/>
      <c r="G52" s="111"/>
      <c r="H52" s="112"/>
      <c r="I52" s="113"/>
    </row>
    <row r="53" spans="1:9" x14ac:dyDescent="0.25">
      <c r="A53" s="110"/>
      <c r="B53" s="111"/>
      <c r="C53" s="111"/>
      <c r="D53" s="112"/>
      <c r="E53" s="112"/>
      <c r="F53" s="111"/>
      <c r="G53" s="111"/>
      <c r="H53" s="112"/>
      <c r="I53" s="113"/>
    </row>
    <row r="54" spans="1:9" x14ac:dyDescent="0.25">
      <c r="A54" s="110"/>
      <c r="B54" s="111"/>
      <c r="C54" s="111"/>
      <c r="D54" s="112"/>
      <c r="E54" s="112"/>
      <c r="F54" s="111"/>
      <c r="G54" s="111"/>
      <c r="H54" s="112"/>
      <c r="I54" s="113"/>
    </row>
    <row r="55" spans="1:9" x14ac:dyDescent="0.25">
      <c r="A55" s="110"/>
      <c r="B55" s="111"/>
      <c r="C55" s="111"/>
      <c r="D55" s="112"/>
      <c r="E55" s="112"/>
      <c r="F55" s="111"/>
      <c r="G55" s="111"/>
      <c r="H55" s="112"/>
      <c r="I55" s="113"/>
    </row>
    <row r="56" spans="1:9" x14ac:dyDescent="0.25">
      <c r="A56" s="110"/>
      <c r="B56" s="111"/>
      <c r="C56" s="111"/>
      <c r="D56" s="112"/>
      <c r="E56" s="112"/>
      <c r="F56" s="111"/>
      <c r="G56" s="111"/>
      <c r="H56" s="112"/>
      <c r="I56" s="113"/>
    </row>
    <row r="57" spans="1:9" x14ac:dyDescent="0.25">
      <c r="A57" s="110"/>
      <c r="B57" s="111"/>
      <c r="C57" s="111"/>
      <c r="D57" s="112"/>
      <c r="E57" s="112"/>
      <c r="F57" s="111"/>
      <c r="G57" s="111"/>
      <c r="H57" s="112"/>
      <c r="I57" s="113"/>
    </row>
    <row r="58" spans="1:9" x14ac:dyDescent="0.25">
      <c r="A58" s="110"/>
      <c r="B58" s="111"/>
      <c r="C58" s="111"/>
      <c r="D58" s="112"/>
      <c r="E58" s="112"/>
      <c r="F58" s="111"/>
      <c r="G58" s="111"/>
      <c r="H58" s="112"/>
      <c r="I58" s="113"/>
    </row>
    <row r="59" spans="1:9" x14ac:dyDescent="0.25">
      <c r="A59" s="110"/>
      <c r="B59" s="111"/>
      <c r="C59" s="111"/>
      <c r="D59" s="112"/>
      <c r="E59" s="112"/>
      <c r="F59" s="111"/>
      <c r="G59" s="111"/>
      <c r="H59" s="112"/>
      <c r="I59" s="113"/>
    </row>
    <row r="60" spans="1:9" x14ac:dyDescent="0.25">
      <c r="A60" s="110"/>
      <c r="B60" s="111"/>
      <c r="C60" s="111"/>
      <c r="D60" s="112"/>
      <c r="E60" s="112"/>
      <c r="F60" s="111"/>
      <c r="G60" s="111"/>
      <c r="H60" s="112"/>
      <c r="I60" s="113"/>
    </row>
    <row r="61" spans="1:9" x14ac:dyDescent="0.25">
      <c r="A61" s="110"/>
      <c r="B61" s="111"/>
      <c r="C61" s="111"/>
      <c r="D61" s="112"/>
      <c r="E61" s="112"/>
      <c r="F61" s="111"/>
      <c r="G61" s="111"/>
      <c r="H61" s="112"/>
      <c r="I61" s="113"/>
    </row>
    <row r="62" spans="1:9" x14ac:dyDescent="0.25">
      <c r="A62" s="110"/>
      <c r="B62" s="111"/>
      <c r="C62" s="111"/>
      <c r="D62" s="112"/>
      <c r="E62" s="112"/>
      <c r="F62" s="111"/>
      <c r="G62" s="111"/>
      <c r="H62" s="112"/>
      <c r="I62" s="113"/>
    </row>
    <row r="63" spans="1:9" x14ac:dyDescent="0.25">
      <c r="A63" s="110"/>
      <c r="B63" s="111"/>
      <c r="C63" s="111"/>
      <c r="D63" s="112"/>
      <c r="E63" s="112"/>
      <c r="F63" s="111"/>
      <c r="G63" s="111"/>
      <c r="H63" s="112"/>
      <c r="I63" s="113"/>
    </row>
    <row r="64" spans="1:9" x14ac:dyDescent="0.25">
      <c r="A64" s="110"/>
      <c r="B64" s="111"/>
      <c r="C64" s="111"/>
      <c r="D64" s="112"/>
      <c r="E64" s="112"/>
      <c r="F64" s="111"/>
      <c r="G64" s="111"/>
      <c r="H64" s="112"/>
      <c r="I64" s="113"/>
    </row>
    <row r="65" spans="1:9" x14ac:dyDescent="0.25">
      <c r="A65" s="110"/>
      <c r="B65" s="111"/>
      <c r="C65" s="111"/>
      <c r="D65" s="112"/>
      <c r="E65" s="112"/>
      <c r="F65" s="111"/>
      <c r="G65" s="111"/>
      <c r="H65" s="112"/>
      <c r="I65" s="113"/>
    </row>
    <row r="66" spans="1:9" x14ac:dyDescent="0.25">
      <c r="A66" s="110"/>
      <c r="B66" s="111"/>
      <c r="C66" s="111"/>
      <c r="D66" s="112"/>
      <c r="E66" s="112"/>
      <c r="F66" s="111"/>
      <c r="G66" s="111"/>
      <c r="H66" s="112"/>
      <c r="I66" s="113"/>
    </row>
    <row r="67" spans="1:9" x14ac:dyDescent="0.25">
      <c r="A67" s="110"/>
      <c r="B67" s="111"/>
      <c r="C67" s="111"/>
      <c r="D67" s="112"/>
      <c r="E67" s="112"/>
      <c r="F67" s="111"/>
      <c r="G67" s="111"/>
      <c r="H67" s="112"/>
      <c r="I67" s="113"/>
    </row>
    <row r="68" spans="1:9" x14ac:dyDescent="0.25">
      <c r="A68" s="110"/>
      <c r="B68" s="111"/>
      <c r="C68" s="111"/>
      <c r="D68" s="112"/>
      <c r="E68" s="112"/>
      <c r="F68" s="111"/>
      <c r="G68" s="111"/>
      <c r="H68" s="112"/>
      <c r="I68" s="113"/>
    </row>
    <row r="69" spans="1:9" x14ac:dyDescent="0.25">
      <c r="A69" s="110"/>
      <c r="B69" s="111"/>
      <c r="C69" s="111"/>
      <c r="D69" s="112"/>
      <c r="E69" s="112"/>
      <c r="F69" s="111"/>
      <c r="G69" s="111"/>
      <c r="H69" s="112"/>
      <c r="I69" s="113"/>
    </row>
    <row r="70" spans="1:9" x14ac:dyDescent="0.25">
      <c r="A70" s="110"/>
      <c r="B70" s="111"/>
      <c r="C70" s="111"/>
      <c r="D70" s="112"/>
      <c r="E70" s="112"/>
      <c r="F70" s="111"/>
      <c r="G70" s="111"/>
      <c r="H70" s="112"/>
      <c r="I70" s="113"/>
    </row>
    <row r="71" spans="1:9" x14ac:dyDescent="0.25">
      <c r="A71" s="110"/>
      <c r="B71" s="111"/>
      <c r="C71" s="111"/>
      <c r="D71" s="112"/>
      <c r="E71" s="112"/>
      <c r="F71" s="111"/>
      <c r="G71" s="111"/>
      <c r="H71" s="112"/>
      <c r="I71" s="113"/>
    </row>
    <row r="72" spans="1:9" x14ac:dyDescent="0.25">
      <c r="A72" s="110"/>
      <c r="B72" s="111"/>
      <c r="C72" s="111"/>
      <c r="D72" s="112"/>
      <c r="E72" s="112"/>
      <c r="F72" s="111"/>
      <c r="G72" s="111"/>
      <c r="H72" s="112"/>
      <c r="I72" s="113"/>
    </row>
    <row r="73" spans="1:9" x14ac:dyDescent="0.25">
      <c r="A73" s="110"/>
      <c r="B73" s="111"/>
      <c r="C73" s="111"/>
      <c r="D73" s="112"/>
      <c r="E73" s="112"/>
      <c r="F73" s="111"/>
      <c r="G73" s="111"/>
      <c r="H73" s="112"/>
      <c r="I73" s="113"/>
    </row>
    <row r="74" spans="1:9" x14ac:dyDescent="0.25">
      <c r="A74" s="110"/>
      <c r="B74" s="111"/>
      <c r="C74" s="111"/>
      <c r="D74" s="112"/>
      <c r="E74" s="112"/>
      <c r="F74" s="111"/>
      <c r="G74" s="111"/>
      <c r="H74" s="112"/>
      <c r="I74" s="113"/>
    </row>
    <row r="75" spans="1:9" x14ac:dyDescent="0.25">
      <c r="A75" s="110"/>
      <c r="B75" s="111"/>
      <c r="C75" s="111"/>
      <c r="D75" s="112"/>
      <c r="E75" s="112"/>
      <c r="F75" s="111"/>
      <c r="G75" s="111"/>
      <c r="H75" s="112"/>
      <c r="I75" s="113"/>
    </row>
    <row r="76" spans="1:9" x14ac:dyDescent="0.25">
      <c r="A76" s="110"/>
      <c r="B76" s="111"/>
      <c r="C76" s="111"/>
      <c r="D76" s="112"/>
      <c r="E76" s="112"/>
      <c r="F76" s="111"/>
      <c r="G76" s="111"/>
      <c r="H76" s="112"/>
      <c r="I76" s="113"/>
    </row>
    <row r="77" spans="1:9" x14ac:dyDescent="0.25">
      <c r="A77" s="110"/>
      <c r="B77" s="111"/>
      <c r="C77" s="111"/>
      <c r="D77" s="112"/>
      <c r="E77" s="112"/>
      <c r="F77" s="111"/>
      <c r="G77" s="111"/>
      <c r="H77" s="112"/>
      <c r="I77" s="113"/>
    </row>
    <row r="78" spans="1:9" x14ac:dyDescent="0.25">
      <c r="A78" s="110"/>
      <c r="B78" s="111"/>
      <c r="C78" s="111"/>
      <c r="D78" s="112"/>
      <c r="E78" s="112"/>
      <c r="F78" s="111"/>
      <c r="G78" s="111"/>
      <c r="H78" s="112"/>
      <c r="I78" s="113"/>
    </row>
    <row r="79" spans="1:9" x14ac:dyDescent="0.25">
      <c r="A79" s="110"/>
      <c r="B79" s="111"/>
      <c r="C79" s="111"/>
      <c r="D79" s="112"/>
      <c r="E79" s="112"/>
      <c r="F79" s="111"/>
      <c r="G79" s="111"/>
      <c r="H79" s="112"/>
      <c r="I79" s="113"/>
    </row>
    <row r="80" spans="1:9" x14ac:dyDescent="0.25">
      <c r="A80" s="110"/>
      <c r="B80" s="111"/>
      <c r="C80" s="111"/>
      <c r="D80" s="112"/>
      <c r="E80" s="112"/>
      <c r="F80" s="111"/>
      <c r="G80" s="111"/>
      <c r="H80" s="112"/>
      <c r="I80" s="113"/>
    </row>
    <row r="81" spans="1:9" x14ac:dyDescent="0.25">
      <c r="A81" s="110"/>
      <c r="B81" s="111"/>
      <c r="C81" s="111"/>
      <c r="D81" s="112"/>
      <c r="E81" s="112"/>
      <c r="F81" s="111"/>
      <c r="G81" s="111"/>
      <c r="H81" s="112"/>
      <c r="I81" s="113"/>
    </row>
    <row r="82" spans="1:9" x14ac:dyDescent="0.25">
      <c r="A82" s="110"/>
      <c r="B82" s="111"/>
      <c r="C82" s="111"/>
      <c r="D82" s="112"/>
      <c r="E82" s="112"/>
      <c r="F82" s="111"/>
      <c r="G82" s="111"/>
      <c r="H82" s="112"/>
      <c r="I82" s="113"/>
    </row>
    <row r="83" spans="1:9" x14ac:dyDescent="0.25">
      <c r="A83" s="110"/>
      <c r="B83" s="111"/>
      <c r="C83" s="111"/>
      <c r="D83" s="112"/>
      <c r="E83" s="112"/>
      <c r="F83" s="111"/>
      <c r="G83" s="111"/>
      <c r="H83" s="112"/>
      <c r="I83" s="113"/>
    </row>
    <row r="84" spans="1:9" x14ac:dyDescent="0.25">
      <c r="A84" s="110"/>
      <c r="B84" s="111"/>
      <c r="C84" s="111"/>
      <c r="D84" s="112"/>
      <c r="E84" s="112"/>
      <c r="F84" s="111"/>
      <c r="G84" s="111"/>
      <c r="H84" s="112"/>
      <c r="I84" s="113"/>
    </row>
    <row r="85" spans="1:9" x14ac:dyDescent="0.25">
      <c r="A85" s="110"/>
      <c r="B85" s="111"/>
      <c r="C85" s="111"/>
      <c r="D85" s="112"/>
      <c r="E85" s="112"/>
      <c r="F85" s="111"/>
      <c r="G85" s="111"/>
      <c r="H85" s="112"/>
      <c r="I85" s="113"/>
    </row>
    <row r="86" spans="1:9" x14ac:dyDescent="0.25">
      <c r="A86" s="110"/>
      <c r="B86" s="111"/>
      <c r="C86" s="111"/>
      <c r="D86" s="112"/>
      <c r="E86" s="112"/>
      <c r="F86" s="111"/>
      <c r="G86" s="111"/>
      <c r="H86" s="112"/>
      <c r="I86" s="113"/>
    </row>
    <row r="87" spans="1:9" x14ac:dyDescent="0.25">
      <c r="A87" s="110"/>
      <c r="B87" s="111"/>
      <c r="C87" s="111"/>
      <c r="D87" s="112"/>
      <c r="E87" s="112"/>
      <c r="F87" s="111"/>
      <c r="G87" s="111"/>
      <c r="H87" s="112"/>
      <c r="I87" s="113"/>
    </row>
    <row r="88" spans="1:9" x14ac:dyDescent="0.25">
      <c r="A88" s="110"/>
      <c r="B88" s="111"/>
      <c r="C88" s="111"/>
      <c r="D88" s="112"/>
      <c r="E88" s="112"/>
      <c r="F88" s="111"/>
      <c r="G88" s="111"/>
      <c r="H88" s="112"/>
      <c r="I88" s="113"/>
    </row>
    <row r="89" spans="1:9" x14ac:dyDescent="0.25">
      <c r="A89" s="110"/>
      <c r="B89" s="111"/>
      <c r="C89" s="111"/>
      <c r="D89" s="112"/>
      <c r="E89" s="112"/>
      <c r="F89" s="111"/>
      <c r="G89" s="111"/>
      <c r="H89" s="112"/>
      <c r="I89" s="113"/>
    </row>
    <row r="90" spans="1:9" x14ac:dyDescent="0.25">
      <c r="A90" s="110"/>
      <c r="B90" s="111"/>
      <c r="C90" s="111"/>
      <c r="D90" s="112"/>
      <c r="E90" s="112"/>
      <c r="F90" s="111"/>
      <c r="G90" s="111"/>
      <c r="H90" s="112"/>
      <c r="I90" s="113"/>
    </row>
    <row r="91" spans="1:9" x14ac:dyDescent="0.25">
      <c r="A91" s="110"/>
      <c r="B91" s="111"/>
      <c r="C91" s="111"/>
      <c r="D91" s="112"/>
      <c r="E91" s="112"/>
      <c r="F91" s="111"/>
      <c r="G91" s="111"/>
      <c r="H91" s="112"/>
      <c r="I91" s="113"/>
    </row>
    <row r="92" spans="1:9" x14ac:dyDescent="0.25">
      <c r="A92" s="110"/>
      <c r="B92" s="111"/>
      <c r="C92" s="111"/>
      <c r="D92" s="112"/>
      <c r="E92" s="112"/>
      <c r="F92" s="111"/>
      <c r="G92" s="111"/>
      <c r="H92" s="112"/>
      <c r="I92" s="113"/>
    </row>
    <row r="93" spans="1:9" x14ac:dyDescent="0.25">
      <c r="A93" s="110"/>
      <c r="B93" s="111"/>
      <c r="C93" s="111"/>
      <c r="D93" s="112"/>
      <c r="E93" s="112"/>
      <c r="F93" s="111"/>
      <c r="G93" s="111"/>
      <c r="H93" s="112"/>
      <c r="I93" s="113"/>
    </row>
    <row r="94" spans="1:9" x14ac:dyDescent="0.25">
      <c r="A94" s="110"/>
      <c r="B94" s="111"/>
      <c r="C94" s="111"/>
      <c r="D94" s="112"/>
      <c r="E94" s="112"/>
      <c r="F94" s="111"/>
      <c r="G94" s="111"/>
      <c r="H94" s="112"/>
      <c r="I94" s="113"/>
    </row>
    <row r="95" spans="1:9" x14ac:dyDescent="0.25">
      <c r="A95" s="110"/>
      <c r="B95" s="111"/>
      <c r="C95" s="111"/>
      <c r="D95" s="112"/>
      <c r="E95" s="112"/>
      <c r="F95" s="111"/>
      <c r="G95" s="111"/>
      <c r="H95" s="112"/>
      <c r="I95" s="113"/>
    </row>
    <row r="96" spans="1:9" x14ac:dyDescent="0.25">
      <c r="A96" s="110"/>
      <c r="B96" s="111"/>
      <c r="C96" s="111"/>
      <c r="D96" s="112"/>
      <c r="E96" s="112"/>
      <c r="F96" s="111"/>
      <c r="G96" s="111"/>
      <c r="H96" s="112"/>
      <c r="I96" s="113"/>
    </row>
    <row r="97" spans="1:9" x14ac:dyDescent="0.25">
      <c r="A97" s="110"/>
      <c r="B97" s="111"/>
      <c r="C97" s="111"/>
      <c r="D97" s="112"/>
      <c r="E97" s="112"/>
      <c r="F97" s="111"/>
      <c r="G97" s="111"/>
      <c r="H97" s="112"/>
      <c r="I97" s="113"/>
    </row>
    <row r="98" spans="1:9" x14ac:dyDescent="0.25">
      <c r="A98" s="110"/>
      <c r="B98" s="111"/>
      <c r="C98" s="111"/>
      <c r="D98" s="112"/>
      <c r="E98" s="112"/>
      <c r="F98" s="111"/>
      <c r="G98" s="111"/>
      <c r="H98" s="112"/>
      <c r="I98" s="113"/>
    </row>
    <row r="99" spans="1:9" x14ac:dyDescent="0.25">
      <c r="A99" s="110"/>
      <c r="B99" s="111"/>
      <c r="C99" s="111"/>
      <c r="D99" s="112"/>
      <c r="E99" s="112"/>
      <c r="F99" s="111"/>
      <c r="G99" s="111"/>
      <c r="H99" s="112"/>
      <c r="I99" s="113"/>
    </row>
    <row r="100" spans="1:9" x14ac:dyDescent="0.25">
      <c r="A100" s="110"/>
      <c r="B100" s="111"/>
      <c r="C100" s="111"/>
      <c r="D100" s="112"/>
      <c r="E100" s="112"/>
      <c r="F100" s="111"/>
      <c r="G100" s="111"/>
      <c r="H100" s="112"/>
      <c r="I100" s="113"/>
    </row>
    <row r="101" spans="1:9" x14ac:dyDescent="0.25">
      <c r="A101" s="110"/>
      <c r="B101" s="111"/>
      <c r="C101" s="111"/>
      <c r="D101" s="112"/>
      <c r="E101" s="112"/>
      <c r="F101" s="111"/>
      <c r="G101" s="111"/>
      <c r="H101" s="112"/>
      <c r="I101" s="113"/>
    </row>
    <row r="102" spans="1:9" x14ac:dyDescent="0.25">
      <c r="A102" s="110"/>
      <c r="B102" s="111"/>
      <c r="C102" s="111"/>
      <c r="D102" s="112"/>
      <c r="E102" s="112"/>
      <c r="F102" s="111"/>
      <c r="G102" s="111"/>
      <c r="H102" s="112"/>
      <c r="I102" s="113"/>
    </row>
    <row r="103" spans="1:9" x14ac:dyDescent="0.25">
      <c r="A103" s="110"/>
      <c r="B103" s="111"/>
      <c r="C103" s="111"/>
      <c r="D103" s="112"/>
      <c r="E103" s="112"/>
      <c r="F103" s="111"/>
      <c r="G103" s="111"/>
      <c r="H103" s="112"/>
      <c r="I103" s="113"/>
    </row>
    <row r="104" spans="1:9" x14ac:dyDescent="0.25">
      <c r="A104" s="110"/>
      <c r="B104" s="111"/>
      <c r="C104" s="111"/>
      <c r="D104" s="112"/>
      <c r="E104" s="112"/>
      <c r="F104" s="111"/>
      <c r="G104" s="111"/>
      <c r="H104" s="112"/>
      <c r="I104" s="113"/>
    </row>
    <row r="105" spans="1:9" x14ac:dyDescent="0.25">
      <c r="A105" s="110"/>
      <c r="B105" s="111"/>
      <c r="C105" s="111"/>
      <c r="D105" s="112"/>
      <c r="E105" s="112"/>
      <c r="F105" s="111"/>
      <c r="G105" s="111"/>
      <c r="H105" s="112"/>
      <c r="I105" s="113"/>
    </row>
    <row r="106" spans="1:9" x14ac:dyDescent="0.25">
      <c r="A106" s="110"/>
      <c r="B106" s="111"/>
      <c r="C106" s="111"/>
      <c r="D106" s="112"/>
      <c r="E106" s="112"/>
      <c r="F106" s="111"/>
      <c r="G106" s="111"/>
      <c r="H106" s="112"/>
      <c r="I106" s="113"/>
    </row>
    <row r="107" spans="1:9" x14ac:dyDescent="0.25">
      <c r="A107" s="110"/>
      <c r="B107" s="111"/>
      <c r="C107" s="111"/>
      <c r="D107" s="112"/>
      <c r="E107" s="112"/>
      <c r="F107" s="111"/>
      <c r="G107" s="111"/>
      <c r="H107" s="112"/>
      <c r="I107" s="113"/>
    </row>
    <row r="108" spans="1:9" ht="15.75" thickBot="1" x14ac:dyDescent="0.3">
      <c r="A108" s="114"/>
      <c r="B108" s="115"/>
      <c r="C108" s="115"/>
      <c r="D108" s="116"/>
      <c r="E108" s="116"/>
      <c r="F108" s="115"/>
      <c r="G108" s="115"/>
      <c r="H108" s="116"/>
      <c r="I108" s="117"/>
    </row>
    <row r="113" spans="1:9" x14ac:dyDescent="0.25">
      <c r="A113" s="118" t="s">
        <v>3</v>
      </c>
      <c r="B113" s="118"/>
      <c r="C113" s="118"/>
      <c r="D113" s="118"/>
      <c r="E113" s="118"/>
      <c r="F113" s="118"/>
      <c r="G113" s="118"/>
      <c r="H113" s="118"/>
      <c r="I113" s="118">
        <f>SUM(I8:I108)</f>
        <v>0</v>
      </c>
    </row>
  </sheetData>
  <sheetProtection algorithmName="SHA-512" hashValue="WvoRmuUUmc+XQZFevO4U+opG9zCSEDeBkdKSit8uvPTkY5NZMiFDSfxlb/ZuPC6BYE/aFW0Yidegr/yGmX01Yg==" saltValue="IgUCudakaqWeKklpi6ZpgA==" spinCount="100000" sheet="1" objects="1" scenarios="1" formatColumns="0"/>
  <mergeCells count="2">
    <mergeCell ref="A2:I2"/>
    <mergeCell ref="A3:I3"/>
  </mergeCells>
  <dataValidations count="1">
    <dataValidation allowBlank="1" showInputMessage="1" showErrorMessage="1" errorTitle="Change State Name" error="Change State Name on Tab A - Contracts/Partnerships" promptTitle="State Name" prompt="State Name is based on input on Tab A - Contracts/Partnership worksheet" sqref="B1" xr:uid="{00000000-0002-0000-0100-000000000000}"/>
  </dataValidations>
  <pageMargins left="0.7" right="0.7" top="0.75" bottom="0.75" header="0.3" footer="0.3"/>
  <pageSetup scale="41"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lookups!$A$2:$A$7</xm:f>
          </x14:formula1>
          <xm:sqref>I1</xm:sqref>
        </x14:dataValidation>
        <x14:dataValidation type="list" showInputMessage="1" showErrorMessage="1" xr:uid="{00000000-0002-0000-0100-000002000000}">
          <x14:formula1>
            <xm:f>lookups!$B$2:$B$3</xm:f>
          </x14:formula1>
          <xm:sqref>H8:H108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M40"/>
  <sheetViews>
    <sheetView topLeftCell="A3" zoomScale="94" zoomScaleNormal="94" workbookViewId="0">
      <selection activeCell="D16" sqref="D16"/>
    </sheetView>
  </sheetViews>
  <sheetFormatPr defaultColWidth="8.7109375" defaultRowHeight="15" x14ac:dyDescent="0.25"/>
  <cols>
    <col min="1" max="1" width="40.7109375" style="75" customWidth="1"/>
    <col min="2" max="4" width="20.7109375" style="24" customWidth="1"/>
    <col min="5" max="16384" width="8.7109375" style="24"/>
  </cols>
  <sheetData>
    <row r="1" spans="1:4" ht="13.9" x14ac:dyDescent="0.25">
      <c r="A1" s="45" t="s">
        <v>35</v>
      </c>
      <c r="B1" s="40" t="str">
        <f>'A-Contracts-Partnerships Matrix'!B1</f>
        <v>GUAM</v>
      </c>
      <c r="C1" s="41" t="s">
        <v>20</v>
      </c>
      <c r="D1" s="57" t="str">
        <f>'A-Contracts-Partnerships Matrix'!J1</f>
        <v>FY2025</v>
      </c>
    </row>
    <row r="2" spans="1:4" ht="16.149999999999999" thickBot="1" x14ac:dyDescent="0.35">
      <c r="A2" s="335" t="s">
        <v>108</v>
      </c>
      <c r="B2" s="336"/>
      <c r="C2" s="336"/>
      <c r="D2" s="337"/>
    </row>
    <row r="3" spans="1:4" ht="84" customHeight="1" thickBot="1" x14ac:dyDescent="0.35">
      <c r="A3" s="338" t="s">
        <v>103</v>
      </c>
      <c r="B3" s="339"/>
      <c r="C3" s="339"/>
      <c r="D3" s="340"/>
    </row>
    <row r="4" spans="1:4" ht="13.9" x14ac:dyDescent="0.25">
      <c r="A4" s="130" t="s">
        <v>0</v>
      </c>
      <c r="B4" s="131" t="s">
        <v>1</v>
      </c>
      <c r="C4" s="131" t="s">
        <v>2</v>
      </c>
      <c r="D4" s="132" t="s">
        <v>3</v>
      </c>
    </row>
    <row r="5" spans="1:4" ht="13.9" x14ac:dyDescent="0.25">
      <c r="A5" s="133" t="s">
        <v>4</v>
      </c>
      <c r="B5" s="134"/>
      <c r="C5" s="134"/>
      <c r="D5" s="135"/>
    </row>
    <row r="6" spans="1:4" ht="13.9" x14ac:dyDescent="0.25">
      <c r="A6" s="136" t="s">
        <v>5</v>
      </c>
      <c r="B6" s="137">
        <v>0</v>
      </c>
      <c r="C6" s="137">
        <v>31200</v>
      </c>
      <c r="D6" s="138">
        <f>SUM(B6:C6)</f>
        <v>31200</v>
      </c>
    </row>
    <row r="7" spans="1:4" ht="55.15" x14ac:dyDescent="0.25">
      <c r="A7" s="136" t="s">
        <v>172</v>
      </c>
      <c r="B7" s="139"/>
      <c r="C7" s="139"/>
      <c r="D7" s="140"/>
    </row>
    <row r="8" spans="1:4" ht="13.9" x14ac:dyDescent="0.25">
      <c r="A8" s="141"/>
      <c r="B8" s="142">
        <f>ROUND(SUM(B6*$A$8),0)</f>
        <v>0</v>
      </c>
      <c r="C8" s="142">
        <f>ROUND(SUM(C6*$A$8),0)</f>
        <v>0</v>
      </c>
      <c r="D8" s="138">
        <f>ROUND(SUM(B8:C8),0)</f>
        <v>0</v>
      </c>
    </row>
    <row r="9" spans="1:4" ht="13.9" x14ac:dyDescent="0.25">
      <c r="A9" s="143" t="s">
        <v>171</v>
      </c>
      <c r="B9" s="137"/>
      <c r="C9" s="137">
        <v>16800</v>
      </c>
      <c r="D9" s="138">
        <f>ROUND(SUM(B9:C9),0)</f>
        <v>16800</v>
      </c>
    </row>
    <row r="10" spans="1:4" ht="13.9" x14ac:dyDescent="0.25">
      <c r="A10" s="144" t="s">
        <v>6</v>
      </c>
      <c r="B10" s="137">
        <v>2600</v>
      </c>
      <c r="C10" s="137">
        <v>2600</v>
      </c>
      <c r="D10" s="138">
        <f t="shared" ref="D10:D15" si="0">SUM(B10:C10)</f>
        <v>5200</v>
      </c>
    </row>
    <row r="11" spans="1:4" ht="13.9" x14ac:dyDescent="0.25">
      <c r="A11" s="144" t="s">
        <v>7</v>
      </c>
      <c r="B11" s="137"/>
      <c r="C11" s="137"/>
      <c r="D11" s="138">
        <f t="shared" si="0"/>
        <v>0</v>
      </c>
    </row>
    <row r="12" spans="1:4" ht="13.9" x14ac:dyDescent="0.25">
      <c r="A12" s="144" t="s">
        <v>8</v>
      </c>
      <c r="B12" s="137">
        <v>0</v>
      </c>
      <c r="C12" s="137"/>
      <c r="D12" s="138">
        <f t="shared" si="0"/>
        <v>0</v>
      </c>
    </row>
    <row r="13" spans="1:4" ht="13.9" x14ac:dyDescent="0.25">
      <c r="A13" s="144" t="s">
        <v>9</v>
      </c>
      <c r="B13" s="137">
        <v>0</v>
      </c>
      <c r="C13" s="137"/>
      <c r="D13" s="138">
        <f t="shared" si="0"/>
        <v>0</v>
      </c>
    </row>
    <row r="14" spans="1:4" ht="13.9" x14ac:dyDescent="0.25">
      <c r="A14" s="144" t="s">
        <v>10</v>
      </c>
      <c r="B14" s="137"/>
      <c r="C14" s="137"/>
      <c r="D14" s="138">
        <f t="shared" si="0"/>
        <v>0</v>
      </c>
    </row>
    <row r="15" spans="1:4" ht="13.9" x14ac:dyDescent="0.25">
      <c r="A15" s="145" t="s">
        <v>11</v>
      </c>
      <c r="B15" s="142">
        <f>SUM(B6:B14)</f>
        <v>2600</v>
      </c>
      <c r="C15" s="142">
        <f>SUM(C6:C14)</f>
        <v>50600</v>
      </c>
      <c r="D15" s="138">
        <f t="shared" si="0"/>
        <v>53200</v>
      </c>
    </row>
    <row r="16" spans="1:4" ht="41.45" x14ac:dyDescent="0.25">
      <c r="A16" s="146" t="s">
        <v>252</v>
      </c>
      <c r="B16" s="142">
        <f>SUM('A-Contracts-Partnerships Matrix'!O109+'A-Contracts-Partnerships Matrix'!Q109)</f>
        <v>28958</v>
      </c>
      <c r="C16" s="142">
        <f>SUM('A-Contracts-Partnerships Matrix'!N109+'A-Contracts-Partnerships Matrix'!P109)+'A-Contracts-Partnerships Matrix'!D109</f>
        <v>80958</v>
      </c>
      <c r="D16" s="138">
        <f>SUM(B16:C16)</f>
        <v>109916</v>
      </c>
    </row>
    <row r="17" spans="1:4" ht="41.45" x14ac:dyDescent="0.25">
      <c r="A17" s="146" t="s">
        <v>253</v>
      </c>
      <c r="B17" s="142">
        <f>SUM('D- Optional-County Adm Budget'!E117)/2</f>
        <v>0</v>
      </c>
      <c r="C17" s="142">
        <f>SUM('D- Optional-County Adm Budget'!E117)/2+'D- Optional-County Adm Budget'!D117</f>
        <v>0</v>
      </c>
      <c r="D17" s="138">
        <f>SUM(B17:C17)</f>
        <v>0</v>
      </c>
    </row>
    <row r="18" spans="1:4" ht="63.75" customHeight="1" x14ac:dyDescent="0.25">
      <c r="A18" s="136" t="s">
        <v>254</v>
      </c>
      <c r="B18" s="137"/>
      <c r="C18" s="137"/>
      <c r="D18" s="138">
        <f>SUM(B18:C18)</f>
        <v>0</v>
      </c>
    </row>
    <row r="19" spans="1:4" ht="13.9" x14ac:dyDescent="0.25">
      <c r="A19" s="146" t="s">
        <v>12</v>
      </c>
      <c r="B19" s="142">
        <f>SUM(B15:B18)</f>
        <v>31558</v>
      </c>
      <c r="C19" s="142">
        <f>SUM(C15:C18)</f>
        <v>131558</v>
      </c>
      <c r="D19" s="138">
        <f>SUM(B19:C19)</f>
        <v>163116</v>
      </c>
    </row>
    <row r="20" spans="1:4" ht="13.9" x14ac:dyDescent="0.25">
      <c r="A20" s="147"/>
      <c r="B20" s="134"/>
      <c r="C20" s="134"/>
      <c r="D20" s="135"/>
    </row>
    <row r="21" spans="1:4" ht="55.15" x14ac:dyDescent="0.25">
      <c r="A21" s="133" t="s">
        <v>255</v>
      </c>
      <c r="B21" s="134"/>
      <c r="C21" s="134"/>
      <c r="D21" s="135"/>
    </row>
    <row r="22" spans="1:4" ht="27.6" x14ac:dyDescent="0.25">
      <c r="A22" s="147" t="s">
        <v>336</v>
      </c>
      <c r="B22" s="139"/>
      <c r="C22" s="139"/>
      <c r="D22" s="140"/>
    </row>
    <row r="23" spans="1:4" ht="13.9" x14ac:dyDescent="0.25">
      <c r="A23" s="141"/>
      <c r="B23" s="142">
        <f>ROUND(SUM(B15*A23),0)</f>
        <v>0</v>
      </c>
      <c r="C23" s="142">
        <f>ROUND(SUM(C15*A23),0)</f>
        <v>0</v>
      </c>
      <c r="D23" s="138">
        <f>SUM(B23:C23)</f>
        <v>0</v>
      </c>
    </row>
    <row r="24" spans="1:4" ht="13.9" x14ac:dyDescent="0.25">
      <c r="A24" s="148"/>
      <c r="B24" s="139"/>
      <c r="C24" s="139"/>
      <c r="D24" s="140"/>
    </row>
    <row r="25" spans="1:4" ht="27.6" x14ac:dyDescent="0.25">
      <c r="A25" s="141" t="s">
        <v>190</v>
      </c>
      <c r="B25" s="137"/>
      <c r="C25" s="137"/>
      <c r="D25" s="138">
        <f t="shared" ref="D25:D26" si="1">SUM(B25:C25)</f>
        <v>0</v>
      </c>
    </row>
    <row r="26" spans="1:4" ht="41.45" x14ac:dyDescent="0.25">
      <c r="A26" s="141" t="s">
        <v>191</v>
      </c>
      <c r="B26" s="137"/>
      <c r="C26" s="137"/>
      <c r="D26" s="138">
        <f t="shared" si="1"/>
        <v>0</v>
      </c>
    </row>
    <row r="27" spans="1:4" ht="29.25" x14ac:dyDescent="0.25">
      <c r="A27" s="141" t="s">
        <v>192</v>
      </c>
      <c r="B27" s="149">
        <f>SUM(B25:B26)</f>
        <v>0</v>
      </c>
      <c r="C27" s="149">
        <f>SUM(C25:C26)</f>
        <v>0</v>
      </c>
      <c r="D27" s="138">
        <f>SUM(B27:C27)</f>
        <v>0</v>
      </c>
    </row>
    <row r="28" spans="1:4" x14ac:dyDescent="0.25">
      <c r="A28" s="147"/>
      <c r="B28" s="134"/>
      <c r="C28" s="134"/>
      <c r="D28" s="135"/>
    </row>
    <row r="29" spans="1:4" x14ac:dyDescent="0.25">
      <c r="A29" s="133" t="s">
        <v>13</v>
      </c>
      <c r="B29" s="134"/>
      <c r="C29" s="134"/>
      <c r="D29" s="135"/>
    </row>
    <row r="30" spans="1:4" x14ac:dyDescent="0.25">
      <c r="A30" s="136" t="s">
        <v>14</v>
      </c>
      <c r="B30" s="137">
        <v>0</v>
      </c>
      <c r="C30" s="137">
        <v>0</v>
      </c>
      <c r="D30" s="138">
        <f>SUM(B30:C30)</f>
        <v>0</v>
      </c>
    </row>
    <row r="31" spans="1:4" x14ac:dyDescent="0.25">
      <c r="A31" s="147"/>
      <c r="B31" s="134"/>
      <c r="C31" s="134"/>
      <c r="D31" s="135"/>
    </row>
    <row r="32" spans="1:4" x14ac:dyDescent="0.25">
      <c r="A32" s="150" t="s">
        <v>15</v>
      </c>
      <c r="B32" s="142">
        <f>SUM(B19+B23+B27+B30)</f>
        <v>31558</v>
      </c>
      <c r="C32" s="142">
        <f t="shared" ref="C32:D32" si="2">SUM(C19+C23+C27+C30)</f>
        <v>131558</v>
      </c>
      <c r="D32" s="142">
        <f t="shared" si="2"/>
        <v>163116</v>
      </c>
    </row>
    <row r="33" spans="1:13" x14ac:dyDescent="0.25">
      <c r="A33" s="147"/>
      <c r="B33" s="134"/>
      <c r="C33" s="134"/>
      <c r="D33" s="135"/>
    </row>
    <row r="34" spans="1:13" x14ac:dyDescent="0.25">
      <c r="A34" s="133" t="s">
        <v>16</v>
      </c>
      <c r="B34" s="134"/>
      <c r="C34" s="134"/>
      <c r="D34" s="135"/>
    </row>
    <row r="35" spans="1:13" ht="45" x14ac:dyDescent="0.25">
      <c r="A35" s="136" t="s">
        <v>136</v>
      </c>
      <c r="B35" s="137">
        <v>1200</v>
      </c>
      <c r="C35" s="137">
        <v>1200</v>
      </c>
      <c r="D35" s="138">
        <f>SUM(B35:C35)</f>
        <v>2400</v>
      </c>
      <c r="E35" s="75"/>
      <c r="F35" s="75"/>
      <c r="G35" s="75"/>
      <c r="H35" s="75"/>
      <c r="I35" s="75"/>
      <c r="J35" s="75"/>
      <c r="K35" s="75"/>
      <c r="L35" s="75"/>
      <c r="M35" s="75"/>
    </row>
    <row r="36" spans="1:13" ht="45" x14ac:dyDescent="0.25">
      <c r="A36" s="136" t="s">
        <v>137</v>
      </c>
      <c r="B36" s="137">
        <v>80000</v>
      </c>
      <c r="C36" s="137">
        <v>80000</v>
      </c>
      <c r="D36" s="138">
        <f>SUM(B36:C36)</f>
        <v>160000</v>
      </c>
      <c r="E36" s="75"/>
      <c r="F36" s="75"/>
      <c r="G36" s="75"/>
      <c r="H36" s="75"/>
      <c r="I36" s="75"/>
      <c r="J36" s="75"/>
      <c r="K36" s="75"/>
      <c r="L36" s="75"/>
      <c r="M36" s="75"/>
    </row>
    <row r="37" spans="1:13" x14ac:dyDescent="0.25">
      <c r="A37" s="136" t="s">
        <v>17</v>
      </c>
      <c r="B37" s="137">
        <v>0</v>
      </c>
      <c r="C37" s="151"/>
      <c r="D37" s="138">
        <f>SUM(B37:C37)</f>
        <v>0</v>
      </c>
    </row>
    <row r="38" spans="1:13" x14ac:dyDescent="0.25">
      <c r="A38" s="146" t="s">
        <v>18</v>
      </c>
      <c r="B38" s="142">
        <f>SUM(B35:B37)</f>
        <v>81200</v>
      </c>
      <c r="C38" s="142">
        <f>SUM(C35:C36)</f>
        <v>81200</v>
      </c>
      <c r="D38" s="138">
        <f>SUM(B38:C38)</f>
        <v>162400</v>
      </c>
    </row>
    <row r="39" spans="1:13" x14ac:dyDescent="0.25">
      <c r="A39" s="147"/>
      <c r="B39" s="134"/>
      <c r="C39" s="134"/>
      <c r="D39" s="135"/>
    </row>
    <row r="40" spans="1:13" ht="15.75" thickBot="1" x14ac:dyDescent="0.3">
      <c r="A40" s="152" t="s">
        <v>19</v>
      </c>
      <c r="B40" s="153">
        <f>SUM(B32+B38)</f>
        <v>112758</v>
      </c>
      <c r="C40" s="153">
        <f>SUM(C32+C38)</f>
        <v>212758</v>
      </c>
      <c r="D40" s="154">
        <f>SUM(B40:C40)</f>
        <v>325516</v>
      </c>
    </row>
  </sheetData>
  <sheetProtection algorithmName="SHA-512" hashValue="6CVu53voc5nlMva/1lROaU+jvgStYsam5l0BmLxbznYvvVn8Z9YtnyhID7T587Q3LiZgzNhNeavwkJa+n0BSgA==" saltValue="vIUjZsiwGIz+gmyU6B5EDw==" spinCount="100000" sheet="1" objects="1" scenarios="1"/>
  <mergeCells count="2">
    <mergeCell ref="A2:D2"/>
    <mergeCell ref="A3:D3"/>
  </mergeCells>
  <dataValidations count="15">
    <dataValidation type="list" allowBlank="1" showInputMessage="1" showErrorMessage="1" sqref="B1" xr:uid="{00000000-0002-0000-0200-000000000000}">
      <formula1>State</formula1>
    </dataValidation>
    <dataValidation type="custom" allowBlank="1" showInputMessage="1" showErrorMessage="1" promptTitle="Total Fringe Benefits" prompt="Enter total amount of fringe benefits for State agency staff if multiple fringe rates are utilized.  Otherwise enter the approved fringe rate in cell A8 above." sqref="A9" xr:uid="{00000000-0002-0000-0200-000001000000}">
      <formula1>A8&gt;0%</formula1>
    </dataValidation>
    <dataValidation type="custom" allowBlank="1" showInputMessage="1" showErrorMessage="1" errorTitle="Fringe Benefit rate applied" error="Fringe benefits is already included in row 8 above.  If you would like to apply the total here in lieu of a percentage remove the percentage in row 8." sqref="C9" xr:uid="{00000000-0002-0000-0200-000002000000}">
      <formula1>C8=0</formula1>
    </dataValidation>
    <dataValidation allowBlank="1" showInputMessage="1" showErrorMessage="1" promptTitle="Approved Fringe Benefit Rate" prompt="If the State agency has one Approved Fringe Benefit Rate enter the percentage here.  _x000a__x000a_If multiple rates are used enter the total amount of fringe benefits in row 9 below for federal and non-federal share._x000a_" sqref="A8" xr:uid="{00000000-0002-0000-0200-000003000000}"/>
    <dataValidation type="custom" allowBlank="1" showInputMessage="1" showErrorMessage="1" errorTitle="Fringe Benefit Rate Applied" error="Fringe benefits is already included in row 8 above.  If you would like to apply the total here remove the percentage in row 8._x000a_" sqref="B9" xr:uid="{00000000-0002-0000-0200-000004000000}">
      <formula1>B8=0</formula1>
    </dataValidation>
    <dataValidation allowBlank="1" showInputMessage="1" showErrorMessage="1" promptTitle="County Admin Program Admin Cost" prompt="If Tab D - Optional County Administered Programs Budget is not used - then enter the total amount of County direct program costs in the row below for those County Administered Programs.  - ONLY FOR COUNTY ADMINISTERED PROGRAMS" sqref="A17" xr:uid="{00000000-0002-0000-0200-000005000000}"/>
    <dataValidation type="custom" allowBlank="1" showInputMessage="1" showErrorMessage="1" errorTitle="County Admin Program Costs" error="County admin costs are already reflected from Tab D - Optional County Admin Budget. If you want to reflect costs here remove costs from Tab D." sqref="B18" xr:uid="{00000000-0002-0000-0200-000006000000}">
      <formula1>B17=0</formula1>
    </dataValidation>
    <dataValidation type="custom" allowBlank="1" showInputMessage="1" showErrorMessage="1" errorTitle="County Admin Costs" error="County admin costs are already reflected from Tab D - Optional County Admin Budget. If you want to reflect costs here remove costs from Tab D." sqref="C18" xr:uid="{00000000-0002-0000-0200-000007000000}">
      <formula1>C17=0</formula1>
    </dataValidation>
    <dataValidation allowBlank="1" showInputMessage="1" showErrorMessage="1" promptTitle="Indirect Costs" prompt="Indirect Costs can be entered using either an Indirect Cost rate in Row 23 or by using a Federally Approved Cost Allocation Plan Costs that would be entered in Row 25 for State agency costs or row 26 for County Administered Programs County costs.  " sqref="A21" xr:uid="{00000000-0002-0000-0200-000008000000}"/>
    <dataValidation type="custom" allowBlank="1" showInputMessage="1" showErrorMessage="1" errorTitle="Indirect Costs Already Reflected" error="Indirect costs are already calculated using an indirect cost rate in Row 23.  To enter costs here - remove the percentage in Row 23." sqref="B25" xr:uid="{00000000-0002-0000-0200-000009000000}">
      <formula1>B23=0</formula1>
    </dataValidation>
    <dataValidation type="custom" allowBlank="1" showInputMessage="1" showErrorMessage="1" errorTitle="Indirect Costs already reflected" error="Indirect costs are already calculated using an indirect cost rate in Row 23.  To enter costs here - remove the percentage in Row 23." sqref="C25" xr:uid="{00000000-0002-0000-0200-00000A000000}">
      <formula1>C23=0</formula1>
    </dataValidation>
    <dataValidation type="custom" allowBlank="1" showInputMessage="1" showErrorMessage="1" errorTitle="Indirect Costs already reflected" error="Indirect costs are already calculated using an indirect cost rate in Row 23.  To enter costs here - remove the percentage in Row 23." sqref="B26" xr:uid="{00000000-0002-0000-0200-00000B000000}">
      <formula1>B23=0</formula1>
    </dataValidation>
    <dataValidation type="custom" allowBlank="1" showInputMessage="1" showErrorMessage="1" errorTitle="Indirect Costs Already Reflected" error="Indirect costs are already calculated using an indirect cost rate in Row 23.  To enter costs here - remove the percentage in Row 23." sqref="C26" xr:uid="{00000000-0002-0000-0200-00000C000000}">
      <formula1>C23=0</formula1>
    </dataValidation>
    <dataValidation type="custom" allowBlank="1" showInputMessage="1" showErrorMessage="1" errorTitle="Indirect Costs already reflected" error="Indirect costs using approved cost allocation plans already included. Remove costs in Row 25 or 26 if wishing to use an indirect cost rate." sqref="A23" xr:uid="{00000000-0002-0000-0200-00000D000000}">
      <formula1>D27=0</formula1>
    </dataValidation>
    <dataValidation type="custom" allowBlank="1" showInputMessage="1" showErrorMessage="1" errorTitle="County Costs Already Included" error="County Administererd costs are included in Row 18 and cannot be reflected in the TAB D - Optional County Administered Budget Table." sqref="B17" xr:uid="{00000000-0002-0000-0200-00000E000000}">
      <formula1>B18=0</formula1>
    </dataValidation>
  </dataValidations>
  <pageMargins left="0.7" right="0.7" top="0.75" bottom="0.75" header="0.3" footer="0.3"/>
  <pageSetup scale="7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F000000}">
          <x14:formula1>
            <xm:f>lookups!$A$2:$A$7</xm:f>
          </x14:formula1>
          <xm:sqref>D1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Q42"/>
  <sheetViews>
    <sheetView tabSelected="1" topLeftCell="B4" workbookViewId="0">
      <selection activeCell="E14" sqref="E14"/>
    </sheetView>
  </sheetViews>
  <sheetFormatPr defaultRowHeight="15" x14ac:dyDescent="0.25"/>
  <cols>
    <col min="1" max="1" width="12.7109375" customWidth="1"/>
    <col min="2" max="2" width="42.28515625" customWidth="1"/>
    <col min="3" max="6" width="20.7109375" customWidth="1"/>
    <col min="9" max="9" width="14.28515625" bestFit="1" customWidth="1"/>
    <col min="14" max="14" width="98.28515625" customWidth="1"/>
    <col min="15" max="15" width="19.140625" customWidth="1"/>
    <col min="16" max="16" width="4.7109375" customWidth="1"/>
    <col min="17" max="17" width="14.7109375" customWidth="1"/>
  </cols>
  <sheetData>
    <row r="1" spans="1:17" ht="57.75" x14ac:dyDescent="0.25">
      <c r="A1" s="39" t="s">
        <v>35</v>
      </c>
      <c r="B1" s="40" t="str">
        <f>'A-Contracts-Partnerships Matrix'!B1</f>
        <v>GUAM</v>
      </c>
      <c r="D1" s="40"/>
      <c r="E1" s="41" t="s">
        <v>20</v>
      </c>
      <c r="F1" s="57" t="str">
        <f>'A-Contracts-Partnerships Matrix'!J1</f>
        <v>FY2025</v>
      </c>
      <c r="N1" s="350"/>
      <c r="O1" s="350"/>
    </row>
    <row r="2" spans="1:17" ht="15.75" x14ac:dyDescent="0.25">
      <c r="A2" s="324" t="s">
        <v>109</v>
      </c>
      <c r="B2" s="325"/>
      <c r="C2" s="325"/>
      <c r="D2" s="325"/>
      <c r="E2" s="325"/>
      <c r="F2" s="348"/>
      <c r="N2" s="350"/>
      <c r="O2" s="350"/>
    </row>
    <row r="3" spans="1:17" ht="66" customHeight="1" thickBot="1" x14ac:dyDescent="0.3">
      <c r="A3" s="345" t="s">
        <v>104</v>
      </c>
      <c r="B3" s="346"/>
      <c r="C3" s="346"/>
      <c r="D3" s="346"/>
      <c r="E3" s="346"/>
      <c r="F3" s="347"/>
      <c r="N3" s="349"/>
      <c r="O3" s="349"/>
    </row>
    <row r="4" spans="1:17" ht="63" x14ac:dyDescent="0.25">
      <c r="A4" s="27" t="s">
        <v>38</v>
      </c>
      <c r="B4" s="28" t="s">
        <v>21</v>
      </c>
      <c r="C4" s="26" t="s">
        <v>22</v>
      </c>
      <c r="D4" s="29" t="s">
        <v>186</v>
      </c>
      <c r="E4" s="29" t="s">
        <v>185</v>
      </c>
      <c r="F4" s="30" t="s">
        <v>23</v>
      </c>
      <c r="N4" s="275"/>
      <c r="O4" s="297"/>
    </row>
    <row r="5" spans="1:17" ht="15.75" x14ac:dyDescent="0.25">
      <c r="A5" s="22" t="s">
        <v>39</v>
      </c>
      <c r="B5" s="12" t="s">
        <v>24</v>
      </c>
      <c r="C5" s="17">
        <f>VLOOKUP(B1,'FY25 Final Allocations 5-10-24'!1:1048576,2,FALSE)</f>
        <v>100000</v>
      </c>
      <c r="D5" s="17">
        <f>IF(lookups!O5&gt;C5,C5,lookups!O5)</f>
        <v>100000</v>
      </c>
      <c r="E5" s="17">
        <f>SUM(D5-C5)</f>
        <v>0</v>
      </c>
      <c r="F5" s="20">
        <f>SUM(D5/C5)</f>
        <v>1</v>
      </c>
      <c r="I5" s="25"/>
      <c r="O5" s="298"/>
    </row>
    <row r="6" spans="1:17" ht="15.75" x14ac:dyDescent="0.25">
      <c r="A6" s="22" t="s">
        <v>39</v>
      </c>
      <c r="B6" s="23" t="s">
        <v>96</v>
      </c>
      <c r="C6" s="31"/>
      <c r="D6" s="54">
        <f>IF(lookups!O5-D5&gt;C6,C6,lookups!O5-D5)</f>
        <v>0</v>
      </c>
      <c r="E6" s="17">
        <f t="shared" ref="E6:E7" si="0">SUM(D6-C6)</f>
        <v>0</v>
      </c>
      <c r="F6" s="11"/>
      <c r="O6" s="299"/>
    </row>
    <row r="7" spans="1:17" ht="15.75" x14ac:dyDescent="0.25">
      <c r="A7" s="22" t="s">
        <v>39</v>
      </c>
      <c r="B7" s="12" t="s">
        <v>25</v>
      </c>
      <c r="C7" s="17">
        <f>VLOOKUP(B1,'FY25 Final Allocations 5-10-24'!1:1048576,4,FALSE)</f>
        <v>0</v>
      </c>
      <c r="D7" s="54">
        <f>IF(lookups!O5-D6-D5&gt;C7,C7,lookups!O5-D5-D6)</f>
        <v>0</v>
      </c>
      <c r="E7" s="17">
        <f t="shared" si="0"/>
        <v>0</v>
      </c>
      <c r="F7" s="11"/>
      <c r="O7" s="298"/>
    </row>
    <row r="8" spans="1:17" ht="15.75" x14ac:dyDescent="0.25">
      <c r="A8" s="5"/>
      <c r="B8" s="12"/>
      <c r="C8" s="290"/>
      <c r="D8" s="290"/>
      <c r="E8" s="290"/>
      <c r="F8" s="11"/>
      <c r="O8" s="299"/>
    </row>
    <row r="9" spans="1:17" ht="15.75" x14ac:dyDescent="0.25">
      <c r="A9" s="22" t="s">
        <v>39</v>
      </c>
      <c r="B9" s="12" t="s">
        <v>105</v>
      </c>
      <c r="C9" s="17">
        <f>SUM(C5:C7)</f>
        <v>100000</v>
      </c>
      <c r="D9" s="17">
        <f>SUM(D5:D7)</f>
        <v>100000</v>
      </c>
      <c r="E9" s="17">
        <f>SUM(lookups!O5-C9)</f>
        <v>0</v>
      </c>
      <c r="F9" s="20"/>
      <c r="I9" s="25"/>
      <c r="N9" s="260"/>
    </row>
    <row r="10" spans="1:17" ht="15.75" x14ac:dyDescent="0.25">
      <c r="A10" s="22" t="s">
        <v>39</v>
      </c>
      <c r="B10" s="12" t="s">
        <v>26</v>
      </c>
      <c r="C10" s="2"/>
      <c r="D10" s="32">
        <f>SUM(lookups!O11)</f>
        <v>31558</v>
      </c>
      <c r="E10" s="4"/>
      <c r="F10" s="7"/>
      <c r="I10" s="25"/>
      <c r="O10" s="298"/>
    </row>
    <row r="11" spans="1:17" ht="15.75" x14ac:dyDescent="0.25">
      <c r="A11" s="22" t="s">
        <v>41</v>
      </c>
      <c r="B11" s="12" t="s">
        <v>26</v>
      </c>
      <c r="C11" s="2"/>
      <c r="D11" s="17">
        <f>SUM(lookups!O18)</f>
        <v>31558</v>
      </c>
      <c r="E11" s="4"/>
      <c r="F11" s="7"/>
      <c r="O11" s="299"/>
    </row>
    <row r="12" spans="1:17" ht="15.75" x14ac:dyDescent="0.25">
      <c r="A12" s="22" t="s">
        <v>39</v>
      </c>
      <c r="B12" s="12" t="s">
        <v>27</v>
      </c>
      <c r="C12" s="2"/>
      <c r="D12" s="32">
        <f>SUM('B - Operating Budget'!C38)</f>
        <v>81200</v>
      </c>
      <c r="E12" s="4"/>
      <c r="F12" s="7"/>
      <c r="O12" s="298"/>
      <c r="Q12" s="25"/>
    </row>
    <row r="13" spans="1:17" ht="15.75" x14ac:dyDescent="0.25">
      <c r="A13" s="22" t="s">
        <v>41</v>
      </c>
      <c r="B13" s="12" t="s">
        <v>27</v>
      </c>
      <c r="C13" s="2"/>
      <c r="D13" s="17">
        <f>SUM('B - Operating Budget'!B38)</f>
        <v>81200</v>
      </c>
      <c r="E13" s="4"/>
      <c r="F13" s="7"/>
      <c r="I13" s="25"/>
      <c r="O13" s="298"/>
    </row>
    <row r="14" spans="1:17" ht="15.75" x14ac:dyDescent="0.25">
      <c r="A14" s="22" t="s">
        <v>39</v>
      </c>
      <c r="B14" s="12" t="s">
        <v>28</v>
      </c>
      <c r="C14" s="17">
        <f>VLOOKUP(B1,'FY25 Final Allocations 5-10-24'!1:1048576,3,FALSE)</f>
        <v>34436</v>
      </c>
      <c r="D14" s="17">
        <f>SUM(D10+D12)</f>
        <v>112758</v>
      </c>
      <c r="E14" s="17">
        <f>SUM(D14-C14)</f>
        <v>78322</v>
      </c>
      <c r="F14" s="11"/>
      <c r="O14" s="299"/>
    </row>
    <row r="15" spans="1:17" ht="15.75" x14ac:dyDescent="0.25">
      <c r="A15" s="22" t="s">
        <v>40</v>
      </c>
      <c r="B15" s="13"/>
      <c r="C15" s="1"/>
      <c r="D15" s="1"/>
      <c r="E15" s="1"/>
      <c r="F15" s="3"/>
    </row>
    <row r="16" spans="1:17" ht="16.5" thickBot="1" x14ac:dyDescent="0.3">
      <c r="A16" s="42"/>
      <c r="B16" s="14" t="s">
        <v>3</v>
      </c>
      <c r="C16" s="19">
        <f>SUM(C9+C14)</f>
        <v>134436</v>
      </c>
      <c r="D16" s="19">
        <f>SUM(D9:D13)</f>
        <v>325516</v>
      </c>
      <c r="E16" s="9"/>
      <c r="F16" s="10"/>
      <c r="N16" s="260"/>
    </row>
    <row r="17" spans="1:15" x14ac:dyDescent="0.25">
      <c r="A17" s="24"/>
      <c r="B17" s="24"/>
      <c r="C17" s="24"/>
      <c r="D17" s="24"/>
      <c r="E17" s="24"/>
      <c r="F17" s="24"/>
      <c r="O17" s="298"/>
    </row>
    <row r="18" spans="1:15" x14ac:dyDescent="0.25">
      <c r="A18" s="24"/>
      <c r="B18" s="24"/>
      <c r="C18" s="24"/>
      <c r="D18" s="24"/>
      <c r="E18" s="24"/>
      <c r="F18" s="24"/>
      <c r="O18" s="299"/>
    </row>
    <row r="19" spans="1:15" ht="15.75" thickBot="1" x14ac:dyDescent="0.3">
      <c r="A19" s="24"/>
      <c r="B19" s="24"/>
      <c r="C19" s="24"/>
      <c r="D19" s="24"/>
      <c r="E19" s="24"/>
      <c r="F19" s="24"/>
      <c r="O19" s="298"/>
    </row>
    <row r="20" spans="1:15" ht="15.75" x14ac:dyDescent="0.25">
      <c r="A20" s="24"/>
      <c r="B20" s="342" t="s">
        <v>36</v>
      </c>
      <c r="C20" s="343"/>
      <c r="D20" s="343"/>
      <c r="E20" s="344"/>
      <c r="F20" s="33"/>
      <c r="O20" s="298"/>
    </row>
    <row r="21" spans="1:15" x14ac:dyDescent="0.25">
      <c r="A21" s="24"/>
      <c r="B21" s="43"/>
      <c r="C21" s="24"/>
      <c r="D21" s="24"/>
      <c r="E21" s="44"/>
      <c r="F21" s="24"/>
      <c r="O21" s="299"/>
    </row>
    <row r="22" spans="1:15" ht="22.15" customHeight="1" x14ac:dyDescent="0.25">
      <c r="A22" s="24"/>
      <c r="B22" s="37" t="s">
        <v>21</v>
      </c>
      <c r="C22" s="15" t="s">
        <v>1</v>
      </c>
      <c r="D22" s="15" t="s">
        <v>2</v>
      </c>
      <c r="E22" s="38" t="s">
        <v>3</v>
      </c>
      <c r="F22" s="34"/>
      <c r="O22" s="299"/>
    </row>
    <row r="23" spans="1:15" ht="15.75" x14ac:dyDescent="0.25">
      <c r="A23" s="24"/>
      <c r="B23" s="5" t="s">
        <v>24</v>
      </c>
      <c r="C23" s="4"/>
      <c r="D23" s="17">
        <f>SUM(D5+D6)</f>
        <v>100000</v>
      </c>
      <c r="E23" s="18">
        <f t="shared" ref="E23:E30" si="1">SUM(C23:D23)</f>
        <v>100000</v>
      </c>
      <c r="F23" s="35"/>
    </row>
    <row r="24" spans="1:15" ht="15.75" x14ac:dyDescent="0.25">
      <c r="A24" s="24"/>
      <c r="B24" s="5" t="s">
        <v>25</v>
      </c>
      <c r="C24" s="4"/>
      <c r="D24" s="17">
        <f>SUM(D7)</f>
        <v>0</v>
      </c>
      <c r="E24" s="18">
        <f t="shared" si="1"/>
        <v>0</v>
      </c>
      <c r="F24" s="35"/>
      <c r="N24" s="341"/>
      <c r="O24" s="341"/>
    </row>
    <row r="25" spans="1:15" ht="15.75" customHeight="1" x14ac:dyDescent="0.25">
      <c r="A25" s="24"/>
      <c r="B25" s="5"/>
      <c r="C25" s="4"/>
      <c r="D25" s="300"/>
      <c r="E25" s="301"/>
      <c r="F25" s="35"/>
      <c r="N25" s="341"/>
      <c r="O25" s="341"/>
    </row>
    <row r="26" spans="1:15" ht="16.5" thickBot="1" x14ac:dyDescent="0.3">
      <c r="A26" s="24"/>
      <c r="B26" s="5" t="s">
        <v>26</v>
      </c>
      <c r="C26" s="19">
        <f>SUM(D11)</f>
        <v>31558</v>
      </c>
      <c r="D26" s="19">
        <f>SUM(D10)</f>
        <v>31558</v>
      </c>
      <c r="E26" s="21">
        <f t="shared" si="1"/>
        <v>63116</v>
      </c>
      <c r="F26" s="36"/>
      <c r="N26" s="341"/>
      <c r="O26" s="341"/>
    </row>
    <row r="27" spans="1:15" ht="15.75" x14ac:dyDescent="0.25">
      <c r="A27" s="24"/>
      <c r="B27" s="5" t="s">
        <v>318</v>
      </c>
      <c r="C27" s="291">
        <f>SUM('B - Operating Budget'!B35)</f>
        <v>1200</v>
      </c>
      <c r="D27" s="291">
        <f>SUM('B - Operating Budget'!C35)</f>
        <v>1200</v>
      </c>
      <c r="E27" s="292"/>
      <c r="F27" s="36"/>
      <c r="N27" s="341"/>
      <c r="O27" s="341"/>
    </row>
    <row r="28" spans="1:15" ht="16.5" thickBot="1" x14ac:dyDescent="0.3">
      <c r="A28" s="24"/>
      <c r="B28" s="5" t="s">
        <v>319</v>
      </c>
      <c r="C28" s="19">
        <f>SUM('B - Operating Budget'!B36)</f>
        <v>80000</v>
      </c>
      <c r="D28" s="19">
        <f>SUM('B - Operating Budget'!C36)</f>
        <v>80000</v>
      </c>
      <c r="E28" s="21"/>
      <c r="F28" s="36"/>
      <c r="N28" s="341"/>
      <c r="O28" s="341"/>
    </row>
    <row r="29" spans="1:15" ht="15.75" x14ac:dyDescent="0.25">
      <c r="A29" s="24"/>
      <c r="B29" s="5" t="s">
        <v>320</v>
      </c>
      <c r="C29" s="291">
        <f>SUM(D13)</f>
        <v>81200</v>
      </c>
      <c r="D29" s="291">
        <f>SUM(D12)</f>
        <v>81200</v>
      </c>
      <c r="E29" s="292">
        <f t="shared" si="1"/>
        <v>162400</v>
      </c>
      <c r="F29" s="36"/>
      <c r="N29" s="341"/>
      <c r="O29" s="341"/>
    </row>
    <row r="30" spans="1:15" ht="16.5" thickBot="1" x14ac:dyDescent="0.3">
      <c r="A30" s="24"/>
      <c r="B30" s="5" t="s">
        <v>37</v>
      </c>
      <c r="C30" s="295">
        <f>SUM(C26+C29)</f>
        <v>112758</v>
      </c>
      <c r="D30" s="295">
        <f>SUM(D26+D29)</f>
        <v>112758</v>
      </c>
      <c r="E30" s="296">
        <f t="shared" si="1"/>
        <v>225516</v>
      </c>
      <c r="F30" s="35"/>
      <c r="N30" s="341"/>
      <c r="O30" s="341"/>
    </row>
    <row r="31" spans="1:15" ht="16.5" thickTop="1" x14ac:dyDescent="0.25">
      <c r="A31" s="24"/>
      <c r="B31" s="5"/>
      <c r="C31" s="293"/>
      <c r="D31" s="293"/>
      <c r="E31" s="294"/>
      <c r="F31" s="36"/>
      <c r="N31" s="341"/>
      <c r="O31" s="341"/>
    </row>
    <row r="32" spans="1:15" ht="16.5" thickBot="1" x14ac:dyDescent="0.3">
      <c r="A32" s="24"/>
      <c r="B32" s="6" t="s">
        <v>3</v>
      </c>
      <c r="C32" s="19">
        <f>SUM(C30)</f>
        <v>112758</v>
      </c>
      <c r="D32" s="19">
        <f>SUM(D23:D25)+D30</f>
        <v>212758</v>
      </c>
      <c r="E32" s="21">
        <f>SUM(C32+D32)</f>
        <v>325516</v>
      </c>
      <c r="F32" s="36"/>
      <c r="N32" s="341"/>
      <c r="O32" s="341"/>
    </row>
    <row r="33" spans="14:15" x14ac:dyDescent="0.25">
      <c r="N33" s="341"/>
      <c r="O33" s="341"/>
    </row>
    <row r="34" spans="14:15" x14ac:dyDescent="0.25">
      <c r="N34" s="341"/>
      <c r="O34" s="341"/>
    </row>
    <row r="42" spans="14:15" x14ac:dyDescent="0.25">
      <c r="N42" s="25"/>
    </row>
  </sheetData>
  <sheetProtection algorithmName="SHA-512" hashValue="JQN/BkzTNoiI3CizoyTi9eekn1ioaYd3xJoB5gNd5X4TZBfHE/g1yMFnq3FMvmWmseimSdzoDIkb8lna1KoohA==" saltValue="+BDbXPeyaB0Lgz8kvAkPHQ==" spinCount="100000" sheet="1" objects="1" scenarios="1"/>
  <mergeCells count="6">
    <mergeCell ref="N24:O34"/>
    <mergeCell ref="B20:E20"/>
    <mergeCell ref="A3:F3"/>
    <mergeCell ref="A2:F2"/>
    <mergeCell ref="N3:O3"/>
    <mergeCell ref="N1:O2"/>
  </mergeCells>
  <dataValidations count="3">
    <dataValidation allowBlank="1" showInputMessage="1" showErrorMessage="1" promptTitle="100 Percent Federal Grant" prompt="This includes the Formula Grant as well as additional 100 percent funds approved" sqref="B23" xr:uid="{00000000-0002-0000-0300-000000000000}"/>
    <dataValidation allowBlank="1" showInputMessage="1" showErrorMessage="1" promptTitle="100 Percent Funds " prompt="Any amount over the combined 100 percent funds allocation will be distributed to the 50/50 funds admin funds_x000a_" sqref="E9" xr:uid="{00000000-0002-0000-0300-000001000000}"/>
    <dataValidation type="list" allowBlank="1" showInputMessage="1" showErrorMessage="1" sqref="D1 B1" xr:uid="{00000000-0002-0000-0300-000002000000}">
      <formula1>State</formula1>
    </dataValidation>
  </dataValidations>
  <pageMargins left="0.7" right="0.7" top="0.75" bottom="0.75" header="0.3" footer="0.3"/>
  <pageSetup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3000000}">
          <x14:formula1>
            <xm:f>lookups!$A$2:$A$7</xm:f>
          </x14:formula1>
          <xm:sqref>F1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P117"/>
  <sheetViews>
    <sheetView workbookViewId="0">
      <selection activeCell="G1" sqref="G1"/>
    </sheetView>
  </sheetViews>
  <sheetFormatPr defaultColWidth="8.7109375" defaultRowHeight="15" x14ac:dyDescent="0.25"/>
  <cols>
    <col min="1" max="1" width="28.42578125" style="24" customWidth="1"/>
    <col min="2" max="2" width="14.42578125" style="109" customWidth="1"/>
    <col min="3" max="3" width="23.5703125" style="24" customWidth="1"/>
    <col min="4" max="7" width="16.85546875" style="24" customWidth="1"/>
    <col min="8" max="16384" width="8.7109375" style="24"/>
  </cols>
  <sheetData>
    <row r="1" spans="1:16" ht="29.25" x14ac:dyDescent="0.25">
      <c r="A1" s="45" t="s">
        <v>35</v>
      </c>
      <c r="B1" s="61" t="str">
        <f>'A-Contracts-Partnerships Matrix'!B1</f>
        <v>GUAM</v>
      </c>
      <c r="C1" s="40"/>
      <c r="D1" s="40"/>
      <c r="E1" s="40"/>
      <c r="F1" s="41" t="s">
        <v>20</v>
      </c>
      <c r="G1" s="57" t="str">
        <f>'A-Contracts-Partnerships Matrix'!J1</f>
        <v>FY2025</v>
      </c>
    </row>
    <row r="2" spans="1:16" ht="16.5" thickBot="1" x14ac:dyDescent="0.3">
      <c r="A2" s="324" t="s">
        <v>138</v>
      </c>
      <c r="B2" s="325"/>
      <c r="C2" s="325"/>
      <c r="D2" s="325"/>
      <c r="E2" s="325"/>
      <c r="F2" s="325"/>
      <c r="G2" s="348"/>
    </row>
    <row r="3" spans="1:16" x14ac:dyDescent="0.25">
      <c r="A3" s="351" t="s">
        <v>139</v>
      </c>
      <c r="B3" s="352"/>
      <c r="C3" s="352"/>
      <c r="D3" s="352"/>
      <c r="E3" s="352"/>
      <c r="F3" s="352"/>
      <c r="G3" s="353"/>
    </row>
    <row r="4" spans="1:16" ht="79.5" customHeight="1" x14ac:dyDescent="0.25">
      <c r="A4" s="326" t="s">
        <v>161</v>
      </c>
      <c r="B4" s="327"/>
      <c r="C4" s="327"/>
      <c r="D4" s="327"/>
      <c r="E4" s="327"/>
      <c r="F4" s="327"/>
      <c r="G4" s="328"/>
    </row>
    <row r="5" spans="1:16" ht="18" customHeight="1" thickBot="1" x14ac:dyDescent="0.3">
      <c r="A5" s="184"/>
      <c r="B5" s="185"/>
      <c r="C5" s="185"/>
      <c r="D5" s="185"/>
      <c r="E5" s="185"/>
      <c r="F5" s="185"/>
      <c r="G5" s="186"/>
    </row>
    <row r="6" spans="1:16" ht="18" customHeight="1" thickBot="1" x14ac:dyDescent="0.3">
      <c r="A6" s="258" t="s">
        <v>115</v>
      </c>
      <c r="B6" s="159">
        <f>COUNT(B9:B107)+COUNTIF(B9:B107,"X")</f>
        <v>0</v>
      </c>
      <c r="C6" s="196"/>
      <c r="D6" s="259">
        <f t="shared" ref="D6:F6" si="0">SUM(D9:D107)</f>
        <v>0</v>
      </c>
      <c r="E6" s="259">
        <f t="shared" si="0"/>
        <v>0</v>
      </c>
      <c r="F6" s="259">
        <f t="shared" si="0"/>
        <v>0</v>
      </c>
      <c r="G6" s="259">
        <f>SUM(G9:G107)</f>
        <v>0</v>
      </c>
    </row>
    <row r="7" spans="1:16" ht="18" customHeight="1" x14ac:dyDescent="0.25">
      <c r="A7" s="184"/>
      <c r="B7" s="185"/>
      <c r="C7" s="185"/>
      <c r="D7" s="185"/>
      <c r="E7" s="185"/>
      <c r="F7" s="185"/>
      <c r="G7" s="186"/>
    </row>
    <row r="8" spans="1:16" ht="57.75" x14ac:dyDescent="0.25">
      <c r="A8" s="155" t="s">
        <v>114</v>
      </c>
      <c r="B8" s="156" t="s">
        <v>135</v>
      </c>
      <c r="C8" s="156" t="s">
        <v>140</v>
      </c>
      <c r="D8" s="156" t="s">
        <v>110</v>
      </c>
      <c r="E8" s="156" t="s">
        <v>111</v>
      </c>
      <c r="F8" s="156" t="s">
        <v>112</v>
      </c>
      <c r="G8" s="157" t="s">
        <v>113</v>
      </c>
      <c r="H8" s="75"/>
      <c r="I8" s="75"/>
      <c r="J8" s="75"/>
      <c r="K8" s="75"/>
      <c r="L8" s="75"/>
      <c r="M8" s="75"/>
      <c r="N8" s="75"/>
      <c r="O8" s="75"/>
      <c r="P8" s="75"/>
    </row>
    <row r="9" spans="1:16" x14ac:dyDescent="0.25">
      <c r="A9" s="110"/>
      <c r="B9" s="286"/>
      <c r="C9" s="112"/>
      <c r="D9" s="287"/>
      <c r="E9" s="287"/>
      <c r="F9" s="287"/>
      <c r="G9" s="288">
        <f>SUM(D9:F9)</f>
        <v>0</v>
      </c>
    </row>
    <row r="10" spans="1:16" x14ac:dyDescent="0.25">
      <c r="A10" s="110"/>
      <c r="B10" s="286"/>
      <c r="C10" s="112"/>
      <c r="D10" s="112"/>
      <c r="E10" s="112"/>
      <c r="F10" s="112"/>
      <c r="G10" s="288">
        <f t="shared" ref="G10:G107" si="1">SUM(D10:F10)</f>
        <v>0</v>
      </c>
    </row>
    <row r="11" spans="1:16" x14ac:dyDescent="0.25">
      <c r="A11" s="110"/>
      <c r="B11" s="286"/>
      <c r="C11" s="112"/>
      <c r="D11" s="287"/>
      <c r="E11" s="287"/>
      <c r="F11" s="287"/>
      <c r="G11" s="288">
        <f t="shared" si="1"/>
        <v>0</v>
      </c>
    </row>
    <row r="12" spans="1:16" x14ac:dyDescent="0.25">
      <c r="A12" s="110"/>
      <c r="B12" s="286"/>
      <c r="C12" s="112"/>
      <c r="D12" s="287"/>
      <c r="E12" s="287"/>
      <c r="F12" s="287"/>
      <c r="G12" s="288">
        <f t="shared" si="1"/>
        <v>0</v>
      </c>
    </row>
    <row r="13" spans="1:16" x14ac:dyDescent="0.25">
      <c r="A13" s="110"/>
      <c r="B13" s="286"/>
      <c r="C13" s="112"/>
      <c r="D13" s="287"/>
      <c r="E13" s="287"/>
      <c r="F13" s="287"/>
      <c r="G13" s="288">
        <f t="shared" si="1"/>
        <v>0</v>
      </c>
    </row>
    <row r="14" spans="1:16" x14ac:dyDescent="0.25">
      <c r="A14" s="110"/>
      <c r="B14" s="286"/>
      <c r="C14" s="112"/>
      <c r="D14" s="287"/>
      <c r="E14" s="287"/>
      <c r="F14" s="287"/>
      <c r="G14" s="288">
        <f t="shared" si="1"/>
        <v>0</v>
      </c>
    </row>
    <row r="15" spans="1:16" x14ac:dyDescent="0.25">
      <c r="A15" s="110"/>
      <c r="B15" s="286"/>
      <c r="C15" s="112"/>
      <c r="D15" s="287"/>
      <c r="E15" s="287"/>
      <c r="F15" s="287"/>
      <c r="G15" s="288">
        <f t="shared" si="1"/>
        <v>0</v>
      </c>
    </row>
    <row r="16" spans="1:16" x14ac:dyDescent="0.25">
      <c r="A16" s="110"/>
      <c r="B16" s="286"/>
      <c r="C16" s="112"/>
      <c r="D16" s="287"/>
      <c r="E16" s="287"/>
      <c r="F16" s="287"/>
      <c r="G16" s="288">
        <f t="shared" si="1"/>
        <v>0</v>
      </c>
    </row>
    <row r="17" spans="1:7" x14ac:dyDescent="0.25">
      <c r="A17" s="110"/>
      <c r="B17" s="286"/>
      <c r="C17" s="112"/>
      <c r="D17" s="287"/>
      <c r="E17" s="287"/>
      <c r="F17" s="287"/>
      <c r="G17" s="288">
        <f t="shared" si="1"/>
        <v>0</v>
      </c>
    </row>
    <row r="18" spans="1:7" x14ac:dyDescent="0.25">
      <c r="A18" s="110"/>
      <c r="B18" s="286"/>
      <c r="C18" s="112"/>
      <c r="D18" s="287"/>
      <c r="E18" s="287"/>
      <c r="F18" s="287"/>
      <c r="G18" s="288">
        <f t="shared" si="1"/>
        <v>0</v>
      </c>
    </row>
    <row r="19" spans="1:7" x14ac:dyDescent="0.25">
      <c r="A19" s="110"/>
      <c r="B19" s="286"/>
      <c r="C19" s="112"/>
      <c r="D19" s="287"/>
      <c r="E19" s="287"/>
      <c r="F19" s="287"/>
      <c r="G19" s="288">
        <f t="shared" si="1"/>
        <v>0</v>
      </c>
    </row>
    <row r="20" spans="1:7" x14ac:dyDescent="0.25">
      <c r="A20" s="110"/>
      <c r="B20" s="286"/>
      <c r="C20" s="112"/>
      <c r="D20" s="287"/>
      <c r="E20" s="287"/>
      <c r="F20" s="287"/>
      <c r="G20" s="288">
        <f t="shared" si="1"/>
        <v>0</v>
      </c>
    </row>
    <row r="21" spans="1:7" x14ac:dyDescent="0.25">
      <c r="A21" s="110"/>
      <c r="B21" s="286"/>
      <c r="C21" s="112"/>
      <c r="D21" s="287"/>
      <c r="E21" s="287"/>
      <c r="F21" s="287"/>
      <c r="G21" s="288">
        <f t="shared" si="1"/>
        <v>0</v>
      </c>
    </row>
    <row r="22" spans="1:7" x14ac:dyDescent="0.25">
      <c r="A22" s="110"/>
      <c r="B22" s="286"/>
      <c r="C22" s="112"/>
      <c r="D22" s="287"/>
      <c r="E22" s="287"/>
      <c r="F22" s="287"/>
      <c r="G22" s="288">
        <f t="shared" si="1"/>
        <v>0</v>
      </c>
    </row>
    <row r="23" spans="1:7" x14ac:dyDescent="0.25">
      <c r="A23" s="110"/>
      <c r="B23" s="286"/>
      <c r="C23" s="112"/>
      <c r="D23" s="287"/>
      <c r="E23" s="287"/>
      <c r="F23" s="287"/>
      <c r="G23" s="288">
        <f t="shared" si="1"/>
        <v>0</v>
      </c>
    </row>
    <row r="24" spans="1:7" x14ac:dyDescent="0.25">
      <c r="A24" s="110"/>
      <c r="B24" s="286"/>
      <c r="C24" s="112"/>
      <c r="D24" s="287"/>
      <c r="E24" s="287"/>
      <c r="F24" s="287"/>
      <c r="G24" s="288">
        <f t="shared" si="1"/>
        <v>0</v>
      </c>
    </row>
    <row r="25" spans="1:7" x14ac:dyDescent="0.25">
      <c r="A25" s="110"/>
      <c r="B25" s="286"/>
      <c r="C25" s="112"/>
      <c r="D25" s="287"/>
      <c r="E25" s="287"/>
      <c r="F25" s="287"/>
      <c r="G25" s="288">
        <f t="shared" si="1"/>
        <v>0</v>
      </c>
    </row>
    <row r="26" spans="1:7" x14ac:dyDescent="0.25">
      <c r="A26" s="110"/>
      <c r="B26" s="286"/>
      <c r="C26" s="112"/>
      <c r="D26" s="287"/>
      <c r="E26" s="287"/>
      <c r="F26" s="287"/>
      <c r="G26" s="288">
        <f t="shared" si="1"/>
        <v>0</v>
      </c>
    </row>
    <row r="27" spans="1:7" x14ac:dyDescent="0.25">
      <c r="A27" s="110"/>
      <c r="B27" s="286"/>
      <c r="C27" s="112"/>
      <c r="D27" s="287"/>
      <c r="E27" s="287"/>
      <c r="F27" s="287"/>
      <c r="G27" s="288">
        <f t="shared" si="1"/>
        <v>0</v>
      </c>
    </row>
    <row r="28" spans="1:7" x14ac:dyDescent="0.25">
      <c r="A28" s="110"/>
      <c r="B28" s="286"/>
      <c r="C28" s="112"/>
      <c r="D28" s="287"/>
      <c r="E28" s="287"/>
      <c r="F28" s="287"/>
      <c r="G28" s="288">
        <f t="shared" si="1"/>
        <v>0</v>
      </c>
    </row>
    <row r="29" spans="1:7" x14ac:dyDescent="0.25">
      <c r="A29" s="110"/>
      <c r="B29" s="286"/>
      <c r="C29" s="112"/>
      <c r="D29" s="287"/>
      <c r="E29" s="287"/>
      <c r="F29" s="287"/>
      <c r="G29" s="288">
        <f t="shared" si="1"/>
        <v>0</v>
      </c>
    </row>
    <row r="30" spans="1:7" x14ac:dyDescent="0.25">
      <c r="A30" s="110"/>
      <c r="B30" s="286"/>
      <c r="C30" s="112"/>
      <c r="D30" s="287"/>
      <c r="E30" s="287"/>
      <c r="F30" s="287"/>
      <c r="G30" s="288">
        <f t="shared" si="1"/>
        <v>0</v>
      </c>
    </row>
    <row r="31" spans="1:7" x14ac:dyDescent="0.25">
      <c r="A31" s="110"/>
      <c r="B31" s="286"/>
      <c r="C31" s="112"/>
      <c r="D31" s="287"/>
      <c r="E31" s="287"/>
      <c r="F31" s="287"/>
      <c r="G31" s="288">
        <f t="shared" si="1"/>
        <v>0</v>
      </c>
    </row>
    <row r="32" spans="1:7" x14ac:dyDescent="0.25">
      <c r="A32" s="110"/>
      <c r="B32" s="286"/>
      <c r="C32" s="112"/>
      <c r="D32" s="287"/>
      <c r="E32" s="287"/>
      <c r="F32" s="287"/>
      <c r="G32" s="288">
        <f t="shared" si="1"/>
        <v>0</v>
      </c>
    </row>
    <row r="33" spans="1:7" x14ac:dyDescent="0.25">
      <c r="A33" s="110"/>
      <c r="B33" s="286"/>
      <c r="C33" s="112"/>
      <c r="D33" s="287"/>
      <c r="E33" s="287"/>
      <c r="F33" s="287"/>
      <c r="G33" s="288">
        <f t="shared" si="1"/>
        <v>0</v>
      </c>
    </row>
    <row r="34" spans="1:7" x14ac:dyDescent="0.25">
      <c r="A34" s="110"/>
      <c r="B34" s="286"/>
      <c r="C34" s="112"/>
      <c r="D34" s="287"/>
      <c r="E34" s="287"/>
      <c r="F34" s="287"/>
      <c r="G34" s="288">
        <f t="shared" si="1"/>
        <v>0</v>
      </c>
    </row>
    <row r="35" spans="1:7" x14ac:dyDescent="0.25">
      <c r="A35" s="110"/>
      <c r="B35" s="286"/>
      <c r="C35" s="112"/>
      <c r="D35" s="287"/>
      <c r="E35" s="287"/>
      <c r="F35" s="287"/>
      <c r="G35" s="288">
        <f t="shared" si="1"/>
        <v>0</v>
      </c>
    </row>
    <row r="36" spans="1:7" x14ac:dyDescent="0.25">
      <c r="A36" s="110"/>
      <c r="B36" s="286"/>
      <c r="C36" s="112"/>
      <c r="D36" s="287"/>
      <c r="E36" s="287"/>
      <c r="F36" s="287"/>
      <c r="G36" s="288">
        <f t="shared" si="1"/>
        <v>0</v>
      </c>
    </row>
    <row r="37" spans="1:7" x14ac:dyDescent="0.25">
      <c r="A37" s="110"/>
      <c r="B37" s="286"/>
      <c r="C37" s="112"/>
      <c r="D37" s="287"/>
      <c r="E37" s="287"/>
      <c r="F37" s="287"/>
      <c r="G37" s="288">
        <f t="shared" si="1"/>
        <v>0</v>
      </c>
    </row>
    <row r="38" spans="1:7" x14ac:dyDescent="0.25">
      <c r="A38" s="110"/>
      <c r="B38" s="286"/>
      <c r="C38" s="112"/>
      <c r="D38" s="287"/>
      <c r="E38" s="287"/>
      <c r="F38" s="287"/>
      <c r="G38" s="288">
        <f t="shared" si="1"/>
        <v>0</v>
      </c>
    </row>
    <row r="39" spans="1:7" x14ac:dyDescent="0.25">
      <c r="A39" s="110"/>
      <c r="B39" s="286"/>
      <c r="C39" s="112"/>
      <c r="D39" s="287"/>
      <c r="E39" s="287"/>
      <c r="F39" s="287"/>
      <c r="G39" s="288">
        <f t="shared" si="1"/>
        <v>0</v>
      </c>
    </row>
    <row r="40" spans="1:7" x14ac:dyDescent="0.25">
      <c r="A40" s="110"/>
      <c r="B40" s="286"/>
      <c r="C40" s="112"/>
      <c r="D40" s="287"/>
      <c r="E40" s="287"/>
      <c r="F40" s="287"/>
      <c r="G40" s="288">
        <f t="shared" si="1"/>
        <v>0</v>
      </c>
    </row>
    <row r="41" spans="1:7" x14ac:dyDescent="0.25">
      <c r="A41" s="110"/>
      <c r="B41" s="286"/>
      <c r="C41" s="112"/>
      <c r="D41" s="287"/>
      <c r="E41" s="287"/>
      <c r="F41" s="287"/>
      <c r="G41" s="288">
        <f t="shared" si="1"/>
        <v>0</v>
      </c>
    </row>
    <row r="42" spans="1:7" x14ac:dyDescent="0.25">
      <c r="A42" s="110"/>
      <c r="B42" s="286"/>
      <c r="C42" s="112"/>
      <c r="D42" s="287"/>
      <c r="E42" s="287"/>
      <c r="F42" s="287"/>
      <c r="G42" s="288">
        <f t="shared" si="1"/>
        <v>0</v>
      </c>
    </row>
    <row r="43" spans="1:7" x14ac:dyDescent="0.25">
      <c r="A43" s="110"/>
      <c r="B43" s="286"/>
      <c r="C43" s="112"/>
      <c r="D43" s="287"/>
      <c r="E43" s="287"/>
      <c r="F43" s="287"/>
      <c r="G43" s="288">
        <f t="shared" si="1"/>
        <v>0</v>
      </c>
    </row>
    <row r="44" spans="1:7" x14ac:dyDescent="0.25">
      <c r="A44" s="110"/>
      <c r="B44" s="286"/>
      <c r="C44" s="112"/>
      <c r="D44" s="287"/>
      <c r="E44" s="287"/>
      <c r="F44" s="287"/>
      <c r="G44" s="288">
        <f t="shared" si="1"/>
        <v>0</v>
      </c>
    </row>
    <row r="45" spans="1:7" x14ac:dyDescent="0.25">
      <c r="A45" s="110"/>
      <c r="B45" s="286"/>
      <c r="C45" s="112"/>
      <c r="D45" s="287"/>
      <c r="E45" s="287"/>
      <c r="F45" s="287"/>
      <c r="G45" s="288">
        <f t="shared" si="1"/>
        <v>0</v>
      </c>
    </row>
    <row r="46" spans="1:7" x14ac:dyDescent="0.25">
      <c r="A46" s="110"/>
      <c r="B46" s="286"/>
      <c r="C46" s="112"/>
      <c r="D46" s="287"/>
      <c r="E46" s="287"/>
      <c r="F46" s="287"/>
      <c r="G46" s="288">
        <f t="shared" si="1"/>
        <v>0</v>
      </c>
    </row>
    <row r="47" spans="1:7" x14ac:dyDescent="0.25">
      <c r="A47" s="110"/>
      <c r="B47" s="286"/>
      <c r="C47" s="112"/>
      <c r="D47" s="287"/>
      <c r="E47" s="287"/>
      <c r="F47" s="287"/>
      <c r="G47" s="288">
        <f t="shared" si="1"/>
        <v>0</v>
      </c>
    </row>
    <row r="48" spans="1:7" x14ac:dyDescent="0.25">
      <c r="A48" s="110"/>
      <c r="B48" s="286"/>
      <c r="C48" s="112"/>
      <c r="D48" s="287"/>
      <c r="E48" s="287"/>
      <c r="F48" s="287"/>
      <c r="G48" s="288">
        <f t="shared" si="1"/>
        <v>0</v>
      </c>
    </row>
    <row r="49" spans="1:7" x14ac:dyDescent="0.25">
      <c r="A49" s="110"/>
      <c r="B49" s="286"/>
      <c r="C49" s="112"/>
      <c r="D49" s="287"/>
      <c r="E49" s="287"/>
      <c r="F49" s="287"/>
      <c r="G49" s="288">
        <f t="shared" si="1"/>
        <v>0</v>
      </c>
    </row>
    <row r="50" spans="1:7" x14ac:dyDescent="0.25">
      <c r="A50" s="110"/>
      <c r="B50" s="286"/>
      <c r="C50" s="112"/>
      <c r="D50" s="287"/>
      <c r="E50" s="287"/>
      <c r="F50" s="287"/>
      <c r="G50" s="288">
        <f t="shared" si="1"/>
        <v>0</v>
      </c>
    </row>
    <row r="51" spans="1:7" x14ac:dyDescent="0.25">
      <c r="A51" s="110"/>
      <c r="B51" s="286"/>
      <c r="C51" s="112"/>
      <c r="D51" s="287"/>
      <c r="E51" s="287"/>
      <c r="F51" s="287"/>
      <c r="G51" s="288">
        <f t="shared" si="1"/>
        <v>0</v>
      </c>
    </row>
    <row r="52" spans="1:7" x14ac:dyDescent="0.25">
      <c r="A52" s="110"/>
      <c r="B52" s="286"/>
      <c r="C52" s="112"/>
      <c r="D52" s="287"/>
      <c r="E52" s="287"/>
      <c r="F52" s="287"/>
      <c r="G52" s="288">
        <f t="shared" si="1"/>
        <v>0</v>
      </c>
    </row>
    <row r="53" spans="1:7" x14ac:dyDescent="0.25">
      <c r="A53" s="110"/>
      <c r="B53" s="286"/>
      <c r="C53" s="112"/>
      <c r="D53" s="287"/>
      <c r="E53" s="287"/>
      <c r="F53" s="287"/>
      <c r="G53" s="288">
        <f t="shared" si="1"/>
        <v>0</v>
      </c>
    </row>
    <row r="54" spans="1:7" x14ac:dyDescent="0.25">
      <c r="A54" s="110"/>
      <c r="B54" s="286"/>
      <c r="C54" s="112"/>
      <c r="D54" s="287"/>
      <c r="E54" s="287"/>
      <c r="F54" s="287"/>
      <c r="G54" s="288">
        <f t="shared" si="1"/>
        <v>0</v>
      </c>
    </row>
    <row r="55" spans="1:7" x14ac:dyDescent="0.25">
      <c r="A55" s="110"/>
      <c r="B55" s="286"/>
      <c r="C55" s="112"/>
      <c r="D55" s="287"/>
      <c r="E55" s="287"/>
      <c r="F55" s="287"/>
      <c r="G55" s="288">
        <f t="shared" si="1"/>
        <v>0</v>
      </c>
    </row>
    <row r="56" spans="1:7" x14ac:dyDescent="0.25">
      <c r="A56" s="110"/>
      <c r="B56" s="286"/>
      <c r="C56" s="112"/>
      <c r="D56" s="287"/>
      <c r="E56" s="287"/>
      <c r="F56" s="287"/>
      <c r="G56" s="288">
        <f t="shared" si="1"/>
        <v>0</v>
      </c>
    </row>
    <row r="57" spans="1:7" x14ac:dyDescent="0.25">
      <c r="A57" s="110"/>
      <c r="B57" s="286"/>
      <c r="C57" s="112"/>
      <c r="D57" s="287"/>
      <c r="E57" s="287"/>
      <c r="F57" s="287"/>
      <c r="G57" s="288">
        <f t="shared" si="1"/>
        <v>0</v>
      </c>
    </row>
    <row r="58" spans="1:7" x14ac:dyDescent="0.25">
      <c r="A58" s="110"/>
      <c r="B58" s="286"/>
      <c r="C58" s="112"/>
      <c r="D58" s="287"/>
      <c r="E58" s="287"/>
      <c r="F58" s="287"/>
      <c r="G58" s="288">
        <f t="shared" si="1"/>
        <v>0</v>
      </c>
    </row>
    <row r="59" spans="1:7" x14ac:dyDescent="0.25">
      <c r="A59" s="110"/>
      <c r="B59" s="286"/>
      <c r="C59" s="112"/>
      <c r="D59" s="287"/>
      <c r="E59" s="287"/>
      <c r="F59" s="287"/>
      <c r="G59" s="288">
        <f t="shared" si="1"/>
        <v>0</v>
      </c>
    </row>
    <row r="60" spans="1:7" x14ac:dyDescent="0.25">
      <c r="A60" s="110"/>
      <c r="B60" s="286"/>
      <c r="C60" s="112"/>
      <c r="D60" s="287"/>
      <c r="E60" s="287"/>
      <c r="F60" s="287"/>
      <c r="G60" s="288">
        <f t="shared" si="1"/>
        <v>0</v>
      </c>
    </row>
    <row r="61" spans="1:7" x14ac:dyDescent="0.25">
      <c r="A61" s="110"/>
      <c r="B61" s="286"/>
      <c r="C61" s="112"/>
      <c r="D61" s="287"/>
      <c r="E61" s="287"/>
      <c r="F61" s="287"/>
      <c r="G61" s="288">
        <f t="shared" si="1"/>
        <v>0</v>
      </c>
    </row>
    <row r="62" spans="1:7" x14ac:dyDescent="0.25">
      <c r="A62" s="110"/>
      <c r="B62" s="286"/>
      <c r="C62" s="112"/>
      <c r="D62" s="287"/>
      <c r="E62" s="287"/>
      <c r="F62" s="287"/>
      <c r="G62" s="288">
        <f t="shared" si="1"/>
        <v>0</v>
      </c>
    </row>
    <row r="63" spans="1:7" x14ac:dyDescent="0.25">
      <c r="A63" s="110"/>
      <c r="B63" s="286"/>
      <c r="C63" s="112"/>
      <c r="D63" s="287"/>
      <c r="E63" s="287"/>
      <c r="F63" s="287"/>
      <c r="G63" s="288">
        <f t="shared" si="1"/>
        <v>0</v>
      </c>
    </row>
    <row r="64" spans="1:7" x14ac:dyDescent="0.25">
      <c r="A64" s="110"/>
      <c r="B64" s="286"/>
      <c r="C64" s="112"/>
      <c r="D64" s="287"/>
      <c r="E64" s="287"/>
      <c r="F64" s="287"/>
      <c r="G64" s="288">
        <f t="shared" si="1"/>
        <v>0</v>
      </c>
    </row>
    <row r="65" spans="1:7" x14ac:dyDescent="0.25">
      <c r="A65" s="110"/>
      <c r="B65" s="286"/>
      <c r="C65" s="112"/>
      <c r="D65" s="287"/>
      <c r="E65" s="287"/>
      <c r="F65" s="287"/>
      <c r="G65" s="288">
        <f t="shared" si="1"/>
        <v>0</v>
      </c>
    </row>
    <row r="66" spans="1:7" x14ac:dyDescent="0.25">
      <c r="A66" s="110"/>
      <c r="B66" s="286"/>
      <c r="C66" s="112"/>
      <c r="D66" s="287"/>
      <c r="E66" s="287"/>
      <c r="F66" s="287"/>
      <c r="G66" s="288">
        <f t="shared" si="1"/>
        <v>0</v>
      </c>
    </row>
    <row r="67" spans="1:7" x14ac:dyDescent="0.25">
      <c r="A67" s="110"/>
      <c r="B67" s="286"/>
      <c r="C67" s="112"/>
      <c r="D67" s="287"/>
      <c r="E67" s="287"/>
      <c r="F67" s="287"/>
      <c r="G67" s="288">
        <f t="shared" si="1"/>
        <v>0</v>
      </c>
    </row>
    <row r="68" spans="1:7" x14ac:dyDescent="0.25">
      <c r="A68" s="110"/>
      <c r="B68" s="286"/>
      <c r="C68" s="112"/>
      <c r="D68" s="287"/>
      <c r="E68" s="287"/>
      <c r="F68" s="287"/>
      <c r="G68" s="288">
        <f t="shared" si="1"/>
        <v>0</v>
      </c>
    </row>
    <row r="69" spans="1:7" x14ac:dyDescent="0.25">
      <c r="A69" s="110"/>
      <c r="B69" s="286"/>
      <c r="C69" s="112"/>
      <c r="D69" s="287"/>
      <c r="E69" s="287"/>
      <c r="F69" s="287"/>
      <c r="G69" s="288">
        <f t="shared" si="1"/>
        <v>0</v>
      </c>
    </row>
    <row r="70" spans="1:7" x14ac:dyDescent="0.25">
      <c r="A70" s="110"/>
      <c r="B70" s="286"/>
      <c r="C70" s="112"/>
      <c r="D70" s="287"/>
      <c r="E70" s="287"/>
      <c r="F70" s="287"/>
      <c r="G70" s="288">
        <f t="shared" si="1"/>
        <v>0</v>
      </c>
    </row>
    <row r="71" spans="1:7" x14ac:dyDescent="0.25">
      <c r="A71" s="110"/>
      <c r="B71" s="286"/>
      <c r="C71" s="112"/>
      <c r="D71" s="287"/>
      <c r="E71" s="287"/>
      <c r="F71" s="287"/>
      <c r="G71" s="288">
        <f t="shared" si="1"/>
        <v>0</v>
      </c>
    </row>
    <row r="72" spans="1:7" x14ac:dyDescent="0.25">
      <c r="A72" s="110"/>
      <c r="B72" s="286"/>
      <c r="C72" s="112"/>
      <c r="D72" s="287"/>
      <c r="E72" s="287"/>
      <c r="F72" s="287"/>
      <c r="G72" s="288">
        <f t="shared" si="1"/>
        <v>0</v>
      </c>
    </row>
    <row r="73" spans="1:7" x14ac:dyDescent="0.25">
      <c r="A73" s="110"/>
      <c r="B73" s="286"/>
      <c r="C73" s="112"/>
      <c r="D73" s="287"/>
      <c r="E73" s="287"/>
      <c r="F73" s="287"/>
      <c r="G73" s="288">
        <f t="shared" si="1"/>
        <v>0</v>
      </c>
    </row>
    <row r="74" spans="1:7" x14ac:dyDescent="0.25">
      <c r="A74" s="110"/>
      <c r="B74" s="286"/>
      <c r="C74" s="112"/>
      <c r="D74" s="287"/>
      <c r="E74" s="287"/>
      <c r="F74" s="287"/>
      <c r="G74" s="288">
        <f t="shared" si="1"/>
        <v>0</v>
      </c>
    </row>
    <row r="75" spans="1:7" x14ac:dyDescent="0.25">
      <c r="A75" s="110"/>
      <c r="B75" s="286"/>
      <c r="C75" s="112"/>
      <c r="D75" s="287"/>
      <c r="E75" s="287"/>
      <c r="F75" s="287"/>
      <c r="G75" s="288">
        <f t="shared" si="1"/>
        <v>0</v>
      </c>
    </row>
    <row r="76" spans="1:7" x14ac:dyDescent="0.25">
      <c r="A76" s="110"/>
      <c r="B76" s="286"/>
      <c r="C76" s="112"/>
      <c r="D76" s="287"/>
      <c r="E76" s="287"/>
      <c r="F76" s="287"/>
      <c r="G76" s="288">
        <f t="shared" si="1"/>
        <v>0</v>
      </c>
    </row>
    <row r="77" spans="1:7" x14ac:dyDescent="0.25">
      <c r="A77" s="110"/>
      <c r="B77" s="286"/>
      <c r="C77" s="112"/>
      <c r="D77" s="287"/>
      <c r="E77" s="287"/>
      <c r="F77" s="287"/>
      <c r="G77" s="288">
        <f t="shared" si="1"/>
        <v>0</v>
      </c>
    </row>
    <row r="78" spans="1:7" x14ac:dyDescent="0.25">
      <c r="A78" s="110"/>
      <c r="B78" s="286"/>
      <c r="C78" s="112"/>
      <c r="D78" s="287"/>
      <c r="E78" s="287"/>
      <c r="F78" s="287"/>
      <c r="G78" s="288">
        <f t="shared" si="1"/>
        <v>0</v>
      </c>
    </row>
    <row r="79" spans="1:7" x14ac:dyDescent="0.25">
      <c r="A79" s="110"/>
      <c r="B79" s="286"/>
      <c r="C79" s="112"/>
      <c r="D79" s="287"/>
      <c r="E79" s="287"/>
      <c r="F79" s="287"/>
      <c r="G79" s="288">
        <f t="shared" si="1"/>
        <v>0</v>
      </c>
    </row>
    <row r="80" spans="1:7" x14ac:dyDescent="0.25">
      <c r="A80" s="110"/>
      <c r="B80" s="286"/>
      <c r="C80" s="112"/>
      <c r="D80" s="287"/>
      <c r="E80" s="287"/>
      <c r="F80" s="287"/>
      <c r="G80" s="288">
        <f t="shared" si="1"/>
        <v>0</v>
      </c>
    </row>
    <row r="81" spans="1:7" x14ac:dyDescent="0.25">
      <c r="A81" s="110"/>
      <c r="B81" s="286"/>
      <c r="C81" s="112"/>
      <c r="D81" s="287"/>
      <c r="E81" s="287"/>
      <c r="F81" s="287"/>
      <c r="G81" s="288">
        <f t="shared" si="1"/>
        <v>0</v>
      </c>
    </row>
    <row r="82" spans="1:7" x14ac:dyDescent="0.25">
      <c r="A82" s="110"/>
      <c r="B82" s="286"/>
      <c r="C82" s="112"/>
      <c r="D82" s="287"/>
      <c r="E82" s="287"/>
      <c r="F82" s="287"/>
      <c r="G82" s="288">
        <f t="shared" si="1"/>
        <v>0</v>
      </c>
    </row>
    <row r="83" spans="1:7" x14ac:dyDescent="0.25">
      <c r="A83" s="110"/>
      <c r="B83" s="286"/>
      <c r="C83" s="112"/>
      <c r="D83" s="287"/>
      <c r="E83" s="287"/>
      <c r="F83" s="287"/>
      <c r="G83" s="288">
        <f t="shared" si="1"/>
        <v>0</v>
      </c>
    </row>
    <row r="84" spans="1:7" x14ac:dyDescent="0.25">
      <c r="A84" s="110"/>
      <c r="B84" s="286"/>
      <c r="C84" s="112"/>
      <c r="D84" s="287"/>
      <c r="E84" s="287"/>
      <c r="F84" s="287"/>
      <c r="G84" s="288">
        <f t="shared" si="1"/>
        <v>0</v>
      </c>
    </row>
    <row r="85" spans="1:7" x14ac:dyDescent="0.25">
      <c r="A85" s="110"/>
      <c r="B85" s="286"/>
      <c r="C85" s="112"/>
      <c r="D85" s="287"/>
      <c r="E85" s="287"/>
      <c r="F85" s="287"/>
      <c r="G85" s="288">
        <f t="shared" si="1"/>
        <v>0</v>
      </c>
    </row>
    <row r="86" spans="1:7" x14ac:dyDescent="0.25">
      <c r="A86" s="110"/>
      <c r="B86" s="286"/>
      <c r="C86" s="112"/>
      <c r="D86" s="287"/>
      <c r="E86" s="287"/>
      <c r="F86" s="287"/>
      <c r="G86" s="288">
        <f t="shared" si="1"/>
        <v>0</v>
      </c>
    </row>
    <row r="87" spans="1:7" x14ac:dyDescent="0.25">
      <c r="A87" s="110"/>
      <c r="B87" s="286"/>
      <c r="C87" s="112"/>
      <c r="D87" s="287"/>
      <c r="E87" s="287"/>
      <c r="F87" s="287"/>
      <c r="G87" s="288">
        <f t="shared" si="1"/>
        <v>0</v>
      </c>
    </row>
    <row r="88" spans="1:7" x14ac:dyDescent="0.25">
      <c r="A88" s="110"/>
      <c r="B88" s="286"/>
      <c r="C88" s="112"/>
      <c r="D88" s="287"/>
      <c r="E88" s="287"/>
      <c r="F88" s="287"/>
      <c r="G88" s="288">
        <f t="shared" si="1"/>
        <v>0</v>
      </c>
    </row>
    <row r="89" spans="1:7" x14ac:dyDescent="0.25">
      <c r="A89" s="110"/>
      <c r="B89" s="286"/>
      <c r="C89" s="112"/>
      <c r="D89" s="287"/>
      <c r="E89" s="287"/>
      <c r="F89" s="287"/>
      <c r="G89" s="288">
        <f t="shared" si="1"/>
        <v>0</v>
      </c>
    </row>
    <row r="90" spans="1:7" x14ac:dyDescent="0.25">
      <c r="A90" s="110"/>
      <c r="B90" s="286"/>
      <c r="C90" s="112"/>
      <c r="D90" s="287"/>
      <c r="E90" s="287"/>
      <c r="F90" s="287"/>
      <c r="G90" s="288">
        <f t="shared" si="1"/>
        <v>0</v>
      </c>
    </row>
    <row r="91" spans="1:7" x14ac:dyDescent="0.25">
      <c r="A91" s="110"/>
      <c r="B91" s="286"/>
      <c r="C91" s="112"/>
      <c r="D91" s="287"/>
      <c r="E91" s="287"/>
      <c r="F91" s="287"/>
      <c r="G91" s="288">
        <f t="shared" si="1"/>
        <v>0</v>
      </c>
    </row>
    <row r="92" spans="1:7" x14ac:dyDescent="0.25">
      <c r="A92" s="110"/>
      <c r="B92" s="286"/>
      <c r="C92" s="112"/>
      <c r="D92" s="287"/>
      <c r="E92" s="287"/>
      <c r="F92" s="287"/>
      <c r="G92" s="288">
        <f t="shared" si="1"/>
        <v>0</v>
      </c>
    </row>
    <row r="93" spans="1:7" x14ac:dyDescent="0.25">
      <c r="A93" s="110"/>
      <c r="B93" s="286"/>
      <c r="C93" s="112"/>
      <c r="D93" s="287"/>
      <c r="E93" s="287"/>
      <c r="F93" s="287"/>
      <c r="G93" s="288">
        <f t="shared" si="1"/>
        <v>0</v>
      </c>
    </row>
    <row r="94" spans="1:7" x14ac:dyDescent="0.25">
      <c r="A94" s="110"/>
      <c r="B94" s="286"/>
      <c r="C94" s="112"/>
      <c r="D94" s="287"/>
      <c r="E94" s="287"/>
      <c r="F94" s="287"/>
      <c r="G94" s="288">
        <f t="shared" si="1"/>
        <v>0</v>
      </c>
    </row>
    <row r="95" spans="1:7" x14ac:dyDescent="0.25">
      <c r="A95" s="110"/>
      <c r="B95" s="286"/>
      <c r="C95" s="112"/>
      <c r="D95" s="287"/>
      <c r="E95" s="287"/>
      <c r="F95" s="287"/>
      <c r="G95" s="288">
        <f t="shared" si="1"/>
        <v>0</v>
      </c>
    </row>
    <row r="96" spans="1:7" x14ac:dyDescent="0.25">
      <c r="A96" s="110"/>
      <c r="B96" s="286"/>
      <c r="C96" s="112"/>
      <c r="D96" s="287"/>
      <c r="E96" s="287"/>
      <c r="F96" s="287"/>
      <c r="G96" s="288">
        <f t="shared" si="1"/>
        <v>0</v>
      </c>
    </row>
    <row r="97" spans="1:7" x14ac:dyDescent="0.25">
      <c r="A97" s="110"/>
      <c r="B97" s="286"/>
      <c r="C97" s="112"/>
      <c r="D97" s="287"/>
      <c r="E97" s="287"/>
      <c r="F97" s="287"/>
      <c r="G97" s="288">
        <f t="shared" si="1"/>
        <v>0</v>
      </c>
    </row>
    <row r="98" spans="1:7" x14ac:dyDescent="0.25">
      <c r="A98" s="110"/>
      <c r="B98" s="286"/>
      <c r="C98" s="112"/>
      <c r="D98" s="287"/>
      <c r="E98" s="287"/>
      <c r="F98" s="287"/>
      <c r="G98" s="288">
        <f t="shared" si="1"/>
        <v>0</v>
      </c>
    </row>
    <row r="99" spans="1:7" x14ac:dyDescent="0.25">
      <c r="A99" s="110"/>
      <c r="B99" s="286"/>
      <c r="C99" s="112"/>
      <c r="D99" s="287"/>
      <c r="E99" s="287"/>
      <c r="F99" s="287"/>
      <c r="G99" s="288">
        <f t="shared" si="1"/>
        <v>0</v>
      </c>
    </row>
    <row r="100" spans="1:7" x14ac:dyDescent="0.25">
      <c r="A100" s="110"/>
      <c r="B100" s="286"/>
      <c r="C100" s="112"/>
      <c r="D100" s="287"/>
      <c r="E100" s="287"/>
      <c r="F100" s="287"/>
      <c r="G100" s="288">
        <f t="shared" si="1"/>
        <v>0</v>
      </c>
    </row>
    <row r="101" spans="1:7" x14ac:dyDescent="0.25">
      <c r="A101" s="110"/>
      <c r="B101" s="286"/>
      <c r="C101" s="112"/>
      <c r="D101" s="287"/>
      <c r="E101" s="287"/>
      <c r="F101" s="287"/>
      <c r="G101" s="288">
        <f t="shared" si="1"/>
        <v>0</v>
      </c>
    </row>
    <row r="102" spans="1:7" x14ac:dyDescent="0.25">
      <c r="A102" s="110"/>
      <c r="B102" s="286"/>
      <c r="C102" s="112"/>
      <c r="D102" s="287"/>
      <c r="E102" s="287"/>
      <c r="F102" s="287"/>
      <c r="G102" s="288">
        <f t="shared" si="1"/>
        <v>0</v>
      </c>
    </row>
    <row r="103" spans="1:7" x14ac:dyDescent="0.25">
      <c r="A103" s="110"/>
      <c r="B103" s="286"/>
      <c r="C103" s="112"/>
      <c r="D103" s="287"/>
      <c r="E103" s="287"/>
      <c r="F103" s="287"/>
      <c r="G103" s="288">
        <f t="shared" si="1"/>
        <v>0</v>
      </c>
    </row>
    <row r="104" spans="1:7" x14ac:dyDescent="0.25">
      <c r="A104" s="110"/>
      <c r="B104" s="286"/>
      <c r="C104" s="112"/>
      <c r="D104" s="287"/>
      <c r="E104" s="287"/>
      <c r="F104" s="287"/>
      <c r="G104" s="288">
        <f t="shared" si="1"/>
        <v>0</v>
      </c>
    </row>
    <row r="105" spans="1:7" x14ac:dyDescent="0.25">
      <c r="A105" s="110"/>
      <c r="B105" s="286"/>
      <c r="C105" s="112"/>
      <c r="D105" s="287"/>
      <c r="E105" s="287"/>
      <c r="F105" s="287"/>
      <c r="G105" s="288">
        <f t="shared" si="1"/>
        <v>0</v>
      </c>
    </row>
    <row r="106" spans="1:7" x14ac:dyDescent="0.25">
      <c r="A106" s="110"/>
      <c r="B106" s="286"/>
      <c r="C106" s="112"/>
      <c r="D106" s="287"/>
      <c r="E106" s="287"/>
      <c r="F106" s="287"/>
      <c r="G106" s="288">
        <f t="shared" si="1"/>
        <v>0</v>
      </c>
    </row>
    <row r="107" spans="1:7" x14ac:dyDescent="0.25">
      <c r="A107" s="110"/>
      <c r="B107" s="286"/>
      <c r="C107" s="112"/>
      <c r="D107" s="287"/>
      <c r="E107" s="287"/>
      <c r="F107" s="287"/>
      <c r="G107" s="288">
        <f t="shared" si="1"/>
        <v>0</v>
      </c>
    </row>
    <row r="116" spans="1:7" ht="15.75" thickBot="1" x14ac:dyDescent="0.3"/>
    <row r="117" spans="1:7" ht="15.75" thickBot="1" x14ac:dyDescent="0.3">
      <c r="A117" s="158" t="s">
        <v>115</v>
      </c>
      <c r="B117" s="159">
        <f>COUNT(B9:B107)+COUNTIF(B9:B107,"X")</f>
        <v>0</v>
      </c>
      <c r="C117" s="160"/>
      <c r="D117" s="161">
        <f>SUM(D9:D107)</f>
        <v>0</v>
      </c>
      <c r="E117" s="161">
        <f>SUM(E9:E107)</f>
        <v>0</v>
      </c>
      <c r="F117" s="161">
        <f>SUM(F9:F107)</f>
        <v>0</v>
      </c>
      <c r="G117" s="161">
        <f>SUM(G9:G107)</f>
        <v>0</v>
      </c>
    </row>
  </sheetData>
  <sheetProtection algorithmName="SHA-512" hashValue="NZ05hv7oXfbi5qsYQq1iQPi6ofu/hZtJzai4e/8LgVgW+1Ld+NrT0KnJz3lOEQZASDrbvgW8A1/ng6VxI1nWiA==" saltValue="na4SV7TFj0hLaNUaD3Kb/w==" spinCount="100000" sheet="1" objects="1" scenarios="1" formatColumns="0"/>
  <mergeCells count="3">
    <mergeCell ref="A2:G2"/>
    <mergeCell ref="A4:G4"/>
    <mergeCell ref="A3:G3"/>
  </mergeCells>
  <dataValidations count="1">
    <dataValidation type="list" allowBlank="1" showInputMessage="1" showErrorMessage="1" sqref="B1" xr:uid="{00000000-0002-0000-0400-000000000000}">
      <formula1>State</formula1>
    </dataValidation>
  </dataValidations>
  <pageMargins left="0.7" right="0.7" top="0.75" bottom="0.75" header="0.3" footer="0.3"/>
  <pageSetup scale="9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lookups!$A$2:$A$7</xm:f>
          </x14:formula1>
          <xm:sqref>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Z120"/>
  <sheetViews>
    <sheetView workbookViewId="0">
      <selection activeCell="Z1" sqref="Z1"/>
    </sheetView>
  </sheetViews>
  <sheetFormatPr defaultColWidth="8.7109375" defaultRowHeight="15" x14ac:dyDescent="0.25"/>
  <cols>
    <col min="1" max="1" width="25.7109375" style="24" customWidth="1"/>
    <col min="2" max="2" width="9.42578125" style="24" customWidth="1"/>
    <col min="3" max="14" width="7.7109375" style="24" customWidth="1"/>
    <col min="15" max="15" width="8.5703125" style="24" customWidth="1"/>
    <col min="16" max="16" width="9.140625" style="24" customWidth="1"/>
    <col min="17" max="17" width="9.28515625" style="24" customWidth="1"/>
    <col min="18" max="25" width="8.5703125" style="24" customWidth="1"/>
    <col min="26" max="26" width="12.28515625" style="24" customWidth="1"/>
    <col min="27" max="16384" width="8.7109375" style="24"/>
  </cols>
  <sheetData>
    <row r="1" spans="1:26" ht="29.25" x14ac:dyDescent="0.25">
      <c r="A1" s="45" t="s">
        <v>35</v>
      </c>
      <c r="B1" s="357" t="str">
        <f>'A-Contracts-Partnerships Matrix'!B1</f>
        <v>GUAM</v>
      </c>
      <c r="C1" s="357"/>
      <c r="D1" s="40"/>
      <c r="E1" s="40"/>
      <c r="F1" s="40"/>
      <c r="G1" s="40"/>
      <c r="H1" s="40"/>
      <c r="I1" s="40"/>
      <c r="J1" s="40"/>
      <c r="K1" s="40"/>
      <c r="L1" s="40"/>
      <c r="M1" s="40"/>
      <c r="N1" s="40"/>
      <c r="O1" s="40"/>
      <c r="P1" s="40"/>
      <c r="Q1" s="40"/>
      <c r="R1" s="40"/>
      <c r="S1" s="40"/>
      <c r="T1" s="40"/>
      <c r="U1" s="40"/>
      <c r="V1" s="40"/>
      <c r="W1" s="40"/>
      <c r="X1" s="358" t="s">
        <v>20</v>
      </c>
      <c r="Y1" s="358"/>
      <c r="Z1" s="57" t="str">
        <f>'A-Contracts-Partnerships Matrix'!J1</f>
        <v>FY2025</v>
      </c>
    </row>
    <row r="2" spans="1:26" ht="15.75" x14ac:dyDescent="0.25">
      <c r="A2" s="324" t="s">
        <v>131</v>
      </c>
      <c r="B2" s="325"/>
      <c r="C2" s="325"/>
      <c r="D2" s="325"/>
      <c r="E2" s="325"/>
      <c r="F2" s="325"/>
      <c r="G2" s="325"/>
      <c r="H2" s="325"/>
      <c r="I2" s="325"/>
      <c r="J2" s="325"/>
      <c r="K2" s="325"/>
      <c r="L2" s="325"/>
      <c r="M2" s="325"/>
      <c r="N2" s="325"/>
      <c r="O2" s="325"/>
      <c r="P2" s="325"/>
      <c r="Q2" s="325"/>
      <c r="R2" s="325"/>
      <c r="S2" s="325"/>
      <c r="T2" s="325"/>
      <c r="U2" s="325"/>
      <c r="V2" s="325"/>
      <c r="W2" s="325"/>
      <c r="X2" s="325"/>
      <c r="Y2" s="325"/>
      <c r="Z2" s="348"/>
    </row>
    <row r="3" spans="1:26" ht="27.6" customHeight="1" x14ac:dyDescent="0.25">
      <c r="A3" s="354" t="s">
        <v>141</v>
      </c>
      <c r="B3" s="355"/>
      <c r="C3" s="355"/>
      <c r="D3" s="355"/>
      <c r="E3" s="355"/>
      <c r="F3" s="355"/>
      <c r="G3" s="355"/>
      <c r="H3" s="355"/>
      <c r="I3" s="355"/>
      <c r="J3" s="355"/>
      <c r="K3" s="355"/>
      <c r="L3" s="355"/>
      <c r="M3" s="355"/>
      <c r="N3" s="355"/>
      <c r="O3" s="355"/>
      <c r="P3" s="355"/>
      <c r="Q3" s="355"/>
      <c r="R3" s="355"/>
      <c r="S3" s="355"/>
      <c r="T3" s="355"/>
      <c r="U3" s="355"/>
      <c r="V3" s="355"/>
      <c r="W3" s="355"/>
      <c r="X3" s="355"/>
      <c r="Y3" s="355"/>
      <c r="Z3" s="356"/>
    </row>
    <row r="4" spans="1:26" ht="18" customHeight="1" x14ac:dyDescent="0.25">
      <c r="A4" s="190"/>
      <c r="B4" s="191"/>
      <c r="C4" s="191"/>
      <c r="D4" s="191"/>
      <c r="E4" s="191"/>
      <c r="F4" s="191"/>
      <c r="G4" s="191"/>
      <c r="H4" s="191"/>
      <c r="I4" s="191"/>
      <c r="J4" s="191"/>
      <c r="K4" s="191"/>
      <c r="L4" s="191"/>
      <c r="M4" s="191"/>
      <c r="N4" s="191"/>
      <c r="O4" s="191"/>
      <c r="P4" s="191"/>
      <c r="Q4" s="191"/>
      <c r="R4" s="191"/>
      <c r="S4" s="191"/>
      <c r="T4" s="191"/>
      <c r="U4" s="191"/>
      <c r="V4" s="191"/>
      <c r="W4" s="191"/>
      <c r="X4" s="191"/>
      <c r="Y4" s="191"/>
      <c r="Z4" s="191"/>
    </row>
    <row r="5" spans="1:26" ht="26.45" customHeight="1" x14ac:dyDescent="0.25">
      <c r="A5" s="204" t="s">
        <v>259</v>
      </c>
      <c r="B5" s="125">
        <f>SUM(B9:B110)</f>
        <v>0</v>
      </c>
      <c r="C5" s="125">
        <f t="shared" ref="C5:Y5" si="0">SUM(C9:C110)</f>
        <v>0</v>
      </c>
      <c r="D5" s="125">
        <f t="shared" si="0"/>
        <v>0</v>
      </c>
      <c r="E5" s="125">
        <f t="shared" si="0"/>
        <v>0</v>
      </c>
      <c r="F5" s="125">
        <f t="shared" si="0"/>
        <v>0</v>
      </c>
      <c r="G5" s="125">
        <f t="shared" si="0"/>
        <v>0</v>
      </c>
      <c r="H5" s="125">
        <f t="shared" si="0"/>
        <v>0</v>
      </c>
      <c r="I5" s="125">
        <f t="shared" si="0"/>
        <v>0</v>
      </c>
      <c r="J5" s="125">
        <f t="shared" si="0"/>
        <v>0</v>
      </c>
      <c r="K5" s="125">
        <f t="shared" si="0"/>
        <v>0</v>
      </c>
      <c r="L5" s="125">
        <f t="shared" si="0"/>
        <v>0</v>
      </c>
      <c r="M5" s="125">
        <f t="shared" si="0"/>
        <v>0</v>
      </c>
      <c r="N5" s="125">
        <f t="shared" si="0"/>
        <v>0</v>
      </c>
      <c r="O5" s="125">
        <f t="shared" si="0"/>
        <v>0</v>
      </c>
      <c r="P5" s="125">
        <f t="shared" si="0"/>
        <v>0</v>
      </c>
      <c r="Q5" s="125">
        <f t="shared" si="0"/>
        <v>0</v>
      </c>
      <c r="R5" s="125">
        <f t="shared" si="0"/>
        <v>0</v>
      </c>
      <c r="S5" s="125">
        <f t="shared" si="0"/>
        <v>0</v>
      </c>
      <c r="T5" s="125">
        <f t="shared" si="0"/>
        <v>0</v>
      </c>
      <c r="U5" s="125">
        <f t="shared" si="0"/>
        <v>0</v>
      </c>
      <c r="V5" s="125">
        <f t="shared" si="0"/>
        <v>0</v>
      </c>
      <c r="W5" s="125">
        <f t="shared" si="0"/>
        <v>0</v>
      </c>
      <c r="X5" s="125">
        <f t="shared" si="0"/>
        <v>0</v>
      </c>
      <c r="Y5" s="125">
        <f t="shared" si="0"/>
        <v>0</v>
      </c>
      <c r="Z5" s="125"/>
    </row>
    <row r="6" spans="1:26" ht="18" customHeight="1" x14ac:dyDescent="0.25">
      <c r="A6" s="190"/>
      <c r="B6" s="191"/>
      <c r="C6" s="191"/>
      <c r="D6" s="191"/>
      <c r="E6" s="191"/>
      <c r="F6" s="191"/>
      <c r="G6" s="191"/>
      <c r="H6" s="191"/>
      <c r="I6" s="191"/>
      <c r="J6" s="191"/>
      <c r="K6" s="191"/>
      <c r="L6" s="191"/>
      <c r="M6" s="191"/>
      <c r="N6" s="191"/>
      <c r="O6" s="191"/>
      <c r="P6" s="191"/>
      <c r="Q6" s="191"/>
      <c r="R6" s="191"/>
      <c r="S6" s="191"/>
      <c r="T6" s="191"/>
      <c r="U6" s="191"/>
      <c r="V6" s="191"/>
      <c r="W6" s="191"/>
      <c r="X6" s="191"/>
      <c r="Y6" s="191"/>
      <c r="Z6" s="191"/>
    </row>
    <row r="7" spans="1:26" ht="28.9" customHeight="1" x14ac:dyDescent="0.25">
      <c r="A7" s="162"/>
      <c r="B7" s="359" t="s">
        <v>130</v>
      </c>
      <c r="C7" s="359"/>
      <c r="D7" s="359"/>
      <c r="E7" s="359"/>
      <c r="F7" s="359"/>
      <c r="G7" s="359"/>
      <c r="H7" s="359"/>
      <c r="I7" s="359"/>
      <c r="J7" s="359"/>
      <c r="K7" s="359"/>
      <c r="L7" s="359"/>
      <c r="M7" s="359"/>
      <c r="N7" s="359"/>
      <c r="O7" s="359"/>
      <c r="P7" s="359"/>
      <c r="Q7" s="359"/>
      <c r="R7" s="359"/>
      <c r="S7" s="359"/>
      <c r="T7" s="359"/>
      <c r="U7" s="359"/>
      <c r="V7" s="359"/>
      <c r="W7" s="359"/>
      <c r="X7" s="359"/>
      <c r="Y7" s="359"/>
      <c r="Z7" s="156" t="s">
        <v>133</v>
      </c>
    </row>
    <row r="8" spans="1:26" ht="29.25" x14ac:dyDescent="0.25">
      <c r="A8" s="163" t="s">
        <v>114</v>
      </c>
      <c r="B8" s="131" t="s">
        <v>116</v>
      </c>
      <c r="C8" s="131" t="s">
        <v>117</v>
      </c>
      <c r="D8" s="131" t="s">
        <v>118</v>
      </c>
      <c r="E8" s="131" t="s">
        <v>119</v>
      </c>
      <c r="F8" s="131" t="s">
        <v>120</v>
      </c>
      <c r="G8" s="131" t="s">
        <v>121</v>
      </c>
      <c r="H8" s="131" t="s">
        <v>122</v>
      </c>
      <c r="I8" s="131" t="s">
        <v>123</v>
      </c>
      <c r="J8" s="131" t="s">
        <v>124</v>
      </c>
      <c r="K8" s="131" t="s">
        <v>125</v>
      </c>
      <c r="L8" s="131" t="s">
        <v>126</v>
      </c>
      <c r="M8" s="131" t="s">
        <v>151</v>
      </c>
      <c r="N8" s="131" t="s">
        <v>127</v>
      </c>
      <c r="O8" s="164" t="s">
        <v>152</v>
      </c>
      <c r="P8" s="164" t="s">
        <v>128</v>
      </c>
      <c r="Q8" s="164" t="s">
        <v>153</v>
      </c>
      <c r="R8" s="164" t="s">
        <v>154</v>
      </c>
      <c r="S8" s="164" t="s">
        <v>155</v>
      </c>
      <c r="T8" s="164" t="s">
        <v>256</v>
      </c>
      <c r="U8" s="164" t="s">
        <v>257</v>
      </c>
      <c r="V8" s="164" t="s">
        <v>156</v>
      </c>
      <c r="W8" s="164" t="s">
        <v>157</v>
      </c>
      <c r="X8" s="165" t="s">
        <v>129</v>
      </c>
      <c r="Y8" s="165" t="s">
        <v>158</v>
      </c>
      <c r="Z8" s="166" t="s">
        <v>134</v>
      </c>
    </row>
    <row r="9" spans="1:26" x14ac:dyDescent="0.25">
      <c r="A9" s="167"/>
      <c r="B9" s="112"/>
      <c r="C9" s="112"/>
      <c r="D9" s="112"/>
      <c r="E9" s="112"/>
      <c r="F9" s="112"/>
      <c r="G9" s="112"/>
      <c r="H9" s="112"/>
      <c r="I9" s="112"/>
      <c r="J9" s="112"/>
      <c r="K9" s="112"/>
      <c r="L9" s="112"/>
      <c r="M9" s="112"/>
      <c r="N9" s="112"/>
      <c r="O9" s="112"/>
      <c r="P9" s="112"/>
      <c r="Q9" s="112"/>
      <c r="R9" s="112"/>
      <c r="S9" s="112"/>
      <c r="T9" s="112"/>
      <c r="U9" s="112"/>
      <c r="V9" s="112"/>
      <c r="W9" s="112"/>
      <c r="X9" s="112"/>
      <c r="Y9" s="112"/>
      <c r="Z9" s="168">
        <f>COUNT(B9:Y9)</f>
        <v>0</v>
      </c>
    </row>
    <row r="10" spans="1:26" x14ac:dyDescent="0.25">
      <c r="A10" s="169"/>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68">
        <f t="shared" ref="Z10:Z109" si="1">COUNT(B10:Y10)</f>
        <v>0</v>
      </c>
    </row>
    <row r="11" spans="1:26" x14ac:dyDescent="0.25">
      <c r="A11" s="169"/>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68">
        <f t="shared" si="1"/>
        <v>0</v>
      </c>
    </row>
    <row r="12" spans="1:26" x14ac:dyDescent="0.25">
      <c r="A12" s="169"/>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68">
        <f t="shared" si="1"/>
        <v>0</v>
      </c>
    </row>
    <row r="13" spans="1:26" x14ac:dyDescent="0.25">
      <c r="A13" s="169"/>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68">
        <f t="shared" si="1"/>
        <v>0</v>
      </c>
    </row>
    <row r="14" spans="1:26" x14ac:dyDescent="0.25">
      <c r="A14" s="169"/>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68">
        <f t="shared" si="1"/>
        <v>0</v>
      </c>
    </row>
    <row r="15" spans="1:26" x14ac:dyDescent="0.25">
      <c r="A15" s="169"/>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68">
        <f t="shared" si="1"/>
        <v>0</v>
      </c>
    </row>
    <row r="16" spans="1:26" x14ac:dyDescent="0.25">
      <c r="A16" s="169"/>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68">
        <f t="shared" si="1"/>
        <v>0</v>
      </c>
    </row>
    <row r="17" spans="1:26" x14ac:dyDescent="0.25">
      <c r="A17" s="169"/>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68">
        <f t="shared" si="1"/>
        <v>0</v>
      </c>
    </row>
    <row r="18" spans="1:26" x14ac:dyDescent="0.25">
      <c r="A18" s="169"/>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68">
        <f t="shared" si="1"/>
        <v>0</v>
      </c>
    </row>
    <row r="19" spans="1:26" x14ac:dyDescent="0.25">
      <c r="A19" s="169"/>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68">
        <f t="shared" si="1"/>
        <v>0</v>
      </c>
    </row>
    <row r="20" spans="1:26" x14ac:dyDescent="0.25">
      <c r="A20" s="169"/>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68">
        <f t="shared" si="1"/>
        <v>0</v>
      </c>
    </row>
    <row r="21" spans="1:26" x14ac:dyDescent="0.25">
      <c r="A21" s="169"/>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68">
        <f t="shared" si="1"/>
        <v>0</v>
      </c>
    </row>
    <row r="22" spans="1:26" x14ac:dyDescent="0.25">
      <c r="A22" s="169"/>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68">
        <f t="shared" si="1"/>
        <v>0</v>
      </c>
    </row>
    <row r="23" spans="1:26" x14ac:dyDescent="0.25">
      <c r="A23" s="169"/>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68">
        <f t="shared" si="1"/>
        <v>0</v>
      </c>
    </row>
    <row r="24" spans="1:26" x14ac:dyDescent="0.25">
      <c r="A24" s="169"/>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68">
        <f t="shared" si="1"/>
        <v>0</v>
      </c>
    </row>
    <row r="25" spans="1:26" x14ac:dyDescent="0.25">
      <c r="A25" s="169"/>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68">
        <f t="shared" si="1"/>
        <v>0</v>
      </c>
    </row>
    <row r="26" spans="1:26" x14ac:dyDescent="0.25">
      <c r="A26" s="169"/>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68">
        <f t="shared" si="1"/>
        <v>0</v>
      </c>
    </row>
    <row r="27" spans="1:26" x14ac:dyDescent="0.25">
      <c r="A27" s="169"/>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68">
        <f t="shared" si="1"/>
        <v>0</v>
      </c>
    </row>
    <row r="28" spans="1:26" x14ac:dyDescent="0.25">
      <c r="A28" s="169"/>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68">
        <f t="shared" si="1"/>
        <v>0</v>
      </c>
    </row>
    <row r="29" spans="1:26" x14ac:dyDescent="0.25">
      <c r="A29" s="169"/>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68">
        <f t="shared" si="1"/>
        <v>0</v>
      </c>
    </row>
    <row r="30" spans="1:26" x14ac:dyDescent="0.25">
      <c r="A30" s="169"/>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68">
        <f t="shared" si="1"/>
        <v>0</v>
      </c>
    </row>
    <row r="31" spans="1:26" x14ac:dyDescent="0.25">
      <c r="A31" s="169"/>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68">
        <f t="shared" si="1"/>
        <v>0</v>
      </c>
    </row>
    <row r="32" spans="1:26" x14ac:dyDescent="0.25">
      <c r="A32" s="169"/>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68">
        <f t="shared" si="1"/>
        <v>0</v>
      </c>
    </row>
    <row r="33" spans="1:26" x14ac:dyDescent="0.25">
      <c r="A33" s="169"/>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68">
        <f t="shared" si="1"/>
        <v>0</v>
      </c>
    </row>
    <row r="34" spans="1:26" x14ac:dyDescent="0.25">
      <c r="A34" s="169"/>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68">
        <f t="shared" si="1"/>
        <v>0</v>
      </c>
    </row>
    <row r="35" spans="1:26" x14ac:dyDescent="0.25">
      <c r="A35" s="169"/>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68">
        <f t="shared" si="1"/>
        <v>0</v>
      </c>
    </row>
    <row r="36" spans="1:26" x14ac:dyDescent="0.25">
      <c r="A36" s="169"/>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68">
        <f t="shared" si="1"/>
        <v>0</v>
      </c>
    </row>
    <row r="37" spans="1:26" x14ac:dyDescent="0.25">
      <c r="A37" s="169"/>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68">
        <f t="shared" si="1"/>
        <v>0</v>
      </c>
    </row>
    <row r="38" spans="1:26" x14ac:dyDescent="0.25">
      <c r="A38" s="169"/>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68">
        <f t="shared" si="1"/>
        <v>0</v>
      </c>
    </row>
    <row r="39" spans="1:26" x14ac:dyDescent="0.25">
      <c r="A39" s="169"/>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68">
        <f t="shared" si="1"/>
        <v>0</v>
      </c>
    </row>
    <row r="40" spans="1:26" x14ac:dyDescent="0.25">
      <c r="A40" s="169"/>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68">
        <f t="shared" si="1"/>
        <v>0</v>
      </c>
    </row>
    <row r="41" spans="1:26" x14ac:dyDescent="0.25">
      <c r="A41" s="169"/>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68">
        <f t="shared" si="1"/>
        <v>0</v>
      </c>
    </row>
    <row r="42" spans="1:26" x14ac:dyDescent="0.25">
      <c r="A42" s="169"/>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68">
        <f t="shared" si="1"/>
        <v>0</v>
      </c>
    </row>
    <row r="43" spans="1:26" x14ac:dyDescent="0.25">
      <c r="A43" s="169"/>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68">
        <f t="shared" si="1"/>
        <v>0</v>
      </c>
    </row>
    <row r="44" spans="1:26" x14ac:dyDescent="0.25">
      <c r="A44" s="169"/>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68">
        <f t="shared" si="1"/>
        <v>0</v>
      </c>
    </row>
    <row r="45" spans="1:26" x14ac:dyDescent="0.25">
      <c r="A45" s="169"/>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68">
        <f t="shared" si="1"/>
        <v>0</v>
      </c>
    </row>
    <row r="46" spans="1:26" x14ac:dyDescent="0.25">
      <c r="A46" s="169"/>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68">
        <f t="shared" si="1"/>
        <v>0</v>
      </c>
    </row>
    <row r="47" spans="1:26" x14ac:dyDescent="0.25">
      <c r="A47" s="169"/>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68">
        <f t="shared" si="1"/>
        <v>0</v>
      </c>
    </row>
    <row r="48" spans="1:26" x14ac:dyDescent="0.25">
      <c r="A48" s="169"/>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68">
        <f t="shared" si="1"/>
        <v>0</v>
      </c>
    </row>
    <row r="49" spans="1:26" x14ac:dyDescent="0.25">
      <c r="A49" s="169"/>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68">
        <f t="shared" si="1"/>
        <v>0</v>
      </c>
    </row>
    <row r="50" spans="1:26" x14ac:dyDescent="0.25">
      <c r="A50" s="169"/>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68">
        <f t="shared" si="1"/>
        <v>0</v>
      </c>
    </row>
    <row r="51" spans="1:26" x14ac:dyDescent="0.25">
      <c r="A51" s="169"/>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68">
        <f t="shared" si="1"/>
        <v>0</v>
      </c>
    </row>
    <row r="52" spans="1:26" x14ac:dyDescent="0.25">
      <c r="A52" s="169"/>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68">
        <f t="shared" si="1"/>
        <v>0</v>
      </c>
    </row>
    <row r="53" spans="1:26" x14ac:dyDescent="0.25">
      <c r="A53" s="169"/>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68">
        <f t="shared" si="1"/>
        <v>0</v>
      </c>
    </row>
    <row r="54" spans="1:26" x14ac:dyDescent="0.25">
      <c r="A54" s="169"/>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68">
        <f t="shared" si="1"/>
        <v>0</v>
      </c>
    </row>
    <row r="55" spans="1:26" x14ac:dyDescent="0.25">
      <c r="A55" s="169"/>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68">
        <f t="shared" si="1"/>
        <v>0</v>
      </c>
    </row>
    <row r="56" spans="1:26" x14ac:dyDescent="0.25">
      <c r="A56" s="169"/>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68">
        <f t="shared" si="1"/>
        <v>0</v>
      </c>
    </row>
    <row r="57" spans="1:26" x14ac:dyDescent="0.25">
      <c r="A57" s="169"/>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68">
        <f t="shared" si="1"/>
        <v>0</v>
      </c>
    </row>
    <row r="58" spans="1:26" x14ac:dyDescent="0.25">
      <c r="A58" s="169"/>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68">
        <f t="shared" si="1"/>
        <v>0</v>
      </c>
    </row>
    <row r="59" spans="1:26" x14ac:dyDescent="0.25">
      <c r="A59" s="169"/>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68">
        <f t="shared" si="1"/>
        <v>0</v>
      </c>
    </row>
    <row r="60" spans="1:26" x14ac:dyDescent="0.25">
      <c r="A60" s="169"/>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68">
        <f t="shared" si="1"/>
        <v>0</v>
      </c>
    </row>
    <row r="61" spans="1:26" x14ac:dyDescent="0.25">
      <c r="A61" s="169"/>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68">
        <f t="shared" si="1"/>
        <v>0</v>
      </c>
    </row>
    <row r="62" spans="1:26" x14ac:dyDescent="0.25">
      <c r="A62" s="169"/>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68">
        <f t="shared" si="1"/>
        <v>0</v>
      </c>
    </row>
    <row r="63" spans="1:26" x14ac:dyDescent="0.25">
      <c r="A63" s="169"/>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68">
        <f t="shared" si="1"/>
        <v>0</v>
      </c>
    </row>
    <row r="64" spans="1:26" x14ac:dyDescent="0.25">
      <c r="A64" s="169"/>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68">
        <f t="shared" si="1"/>
        <v>0</v>
      </c>
    </row>
    <row r="65" spans="1:26" x14ac:dyDescent="0.25">
      <c r="A65" s="169"/>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68">
        <f t="shared" si="1"/>
        <v>0</v>
      </c>
    </row>
    <row r="66" spans="1:26" x14ac:dyDescent="0.25">
      <c r="A66" s="169"/>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68">
        <f t="shared" si="1"/>
        <v>0</v>
      </c>
    </row>
    <row r="67" spans="1:26" x14ac:dyDescent="0.25">
      <c r="A67" s="169"/>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68">
        <f t="shared" si="1"/>
        <v>0</v>
      </c>
    </row>
    <row r="68" spans="1:26" x14ac:dyDescent="0.25">
      <c r="A68" s="169"/>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68">
        <f t="shared" si="1"/>
        <v>0</v>
      </c>
    </row>
    <row r="69" spans="1:26" x14ac:dyDescent="0.25">
      <c r="A69" s="169"/>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68">
        <f t="shared" si="1"/>
        <v>0</v>
      </c>
    </row>
    <row r="70" spans="1:26" x14ac:dyDescent="0.25">
      <c r="A70" s="169"/>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68">
        <f t="shared" si="1"/>
        <v>0</v>
      </c>
    </row>
    <row r="71" spans="1:26" x14ac:dyDescent="0.25">
      <c r="A71" s="169"/>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68">
        <f t="shared" si="1"/>
        <v>0</v>
      </c>
    </row>
    <row r="72" spans="1:26" x14ac:dyDescent="0.25">
      <c r="A72" s="169"/>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68">
        <f t="shared" si="1"/>
        <v>0</v>
      </c>
    </row>
    <row r="73" spans="1:26" x14ac:dyDescent="0.25">
      <c r="A73" s="169"/>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68">
        <f t="shared" si="1"/>
        <v>0</v>
      </c>
    </row>
    <row r="74" spans="1:26" x14ac:dyDescent="0.25">
      <c r="A74" s="169"/>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68">
        <f t="shared" si="1"/>
        <v>0</v>
      </c>
    </row>
    <row r="75" spans="1:26" x14ac:dyDescent="0.25">
      <c r="A75" s="169"/>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68">
        <f t="shared" si="1"/>
        <v>0</v>
      </c>
    </row>
    <row r="76" spans="1:26" x14ac:dyDescent="0.25">
      <c r="A76" s="169"/>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68">
        <f t="shared" si="1"/>
        <v>0</v>
      </c>
    </row>
    <row r="77" spans="1:26" x14ac:dyDescent="0.25">
      <c r="A77" s="169"/>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68">
        <f t="shared" si="1"/>
        <v>0</v>
      </c>
    </row>
    <row r="78" spans="1:26" x14ac:dyDescent="0.25">
      <c r="A78" s="169"/>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68">
        <f t="shared" si="1"/>
        <v>0</v>
      </c>
    </row>
    <row r="79" spans="1:26" x14ac:dyDescent="0.25">
      <c r="A79" s="169"/>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68">
        <f t="shared" si="1"/>
        <v>0</v>
      </c>
    </row>
    <row r="80" spans="1:26" x14ac:dyDescent="0.25">
      <c r="A80" s="169"/>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68">
        <f t="shared" si="1"/>
        <v>0</v>
      </c>
    </row>
    <row r="81" spans="1:26" x14ac:dyDescent="0.25">
      <c r="A81" s="169"/>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68">
        <f t="shared" si="1"/>
        <v>0</v>
      </c>
    </row>
    <row r="82" spans="1:26" x14ac:dyDescent="0.25">
      <c r="A82" s="169"/>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68">
        <f t="shared" si="1"/>
        <v>0</v>
      </c>
    </row>
    <row r="83" spans="1:26" x14ac:dyDescent="0.25">
      <c r="A83" s="169"/>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68">
        <f t="shared" si="1"/>
        <v>0</v>
      </c>
    </row>
    <row r="84" spans="1:26" x14ac:dyDescent="0.25">
      <c r="A84" s="169"/>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68">
        <f t="shared" si="1"/>
        <v>0</v>
      </c>
    </row>
    <row r="85" spans="1:26" x14ac:dyDescent="0.25">
      <c r="A85" s="169"/>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68">
        <f t="shared" si="1"/>
        <v>0</v>
      </c>
    </row>
    <row r="86" spans="1:26" x14ac:dyDescent="0.25">
      <c r="A86" s="169"/>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68">
        <f t="shared" si="1"/>
        <v>0</v>
      </c>
    </row>
    <row r="87" spans="1:26" x14ac:dyDescent="0.25">
      <c r="A87" s="169"/>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68">
        <f t="shared" si="1"/>
        <v>0</v>
      </c>
    </row>
    <row r="88" spans="1:26" x14ac:dyDescent="0.25">
      <c r="A88" s="169"/>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68">
        <f t="shared" si="1"/>
        <v>0</v>
      </c>
    </row>
    <row r="89" spans="1:26" x14ac:dyDescent="0.25">
      <c r="A89" s="169"/>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68">
        <f t="shared" si="1"/>
        <v>0</v>
      </c>
    </row>
    <row r="90" spans="1:26" x14ac:dyDescent="0.25">
      <c r="A90" s="169"/>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68">
        <f t="shared" si="1"/>
        <v>0</v>
      </c>
    </row>
    <row r="91" spans="1:26" x14ac:dyDescent="0.25">
      <c r="A91" s="169"/>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68">
        <f t="shared" si="1"/>
        <v>0</v>
      </c>
    </row>
    <row r="92" spans="1:26" x14ac:dyDescent="0.25">
      <c r="A92" s="169"/>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68">
        <f t="shared" si="1"/>
        <v>0</v>
      </c>
    </row>
    <row r="93" spans="1:26" x14ac:dyDescent="0.25">
      <c r="A93" s="169"/>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68">
        <f t="shared" si="1"/>
        <v>0</v>
      </c>
    </row>
    <row r="94" spans="1:26" x14ac:dyDescent="0.25">
      <c r="A94" s="169"/>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68">
        <f t="shared" si="1"/>
        <v>0</v>
      </c>
    </row>
    <row r="95" spans="1:26" x14ac:dyDescent="0.25">
      <c r="A95" s="169"/>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68">
        <f t="shared" si="1"/>
        <v>0</v>
      </c>
    </row>
    <row r="96" spans="1:26" x14ac:dyDescent="0.25">
      <c r="A96" s="169"/>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68">
        <f t="shared" si="1"/>
        <v>0</v>
      </c>
    </row>
    <row r="97" spans="1:26" x14ac:dyDescent="0.25">
      <c r="A97" s="169"/>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68">
        <f t="shared" si="1"/>
        <v>0</v>
      </c>
    </row>
    <row r="98" spans="1:26" x14ac:dyDescent="0.25">
      <c r="A98" s="169"/>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68">
        <f t="shared" si="1"/>
        <v>0</v>
      </c>
    </row>
    <row r="99" spans="1:26" x14ac:dyDescent="0.25">
      <c r="A99" s="169"/>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68">
        <f t="shared" si="1"/>
        <v>0</v>
      </c>
    </row>
    <row r="100" spans="1:26" x14ac:dyDescent="0.25">
      <c r="A100" s="169"/>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68">
        <f t="shared" si="1"/>
        <v>0</v>
      </c>
    </row>
    <row r="101" spans="1:26" x14ac:dyDescent="0.25">
      <c r="A101" s="169"/>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68">
        <f t="shared" si="1"/>
        <v>0</v>
      </c>
    </row>
    <row r="102" spans="1:26" x14ac:dyDescent="0.25">
      <c r="A102" s="169"/>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68">
        <f t="shared" si="1"/>
        <v>0</v>
      </c>
    </row>
    <row r="103" spans="1:26" x14ac:dyDescent="0.25">
      <c r="A103" s="169"/>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68">
        <f t="shared" si="1"/>
        <v>0</v>
      </c>
    </row>
    <row r="104" spans="1:26" x14ac:dyDescent="0.25">
      <c r="A104" s="169"/>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68">
        <f t="shared" si="1"/>
        <v>0</v>
      </c>
    </row>
    <row r="105" spans="1:26" x14ac:dyDescent="0.25">
      <c r="A105" s="169"/>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68">
        <f t="shared" si="1"/>
        <v>0</v>
      </c>
    </row>
    <row r="106" spans="1:26" x14ac:dyDescent="0.25">
      <c r="A106" s="169"/>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68">
        <f t="shared" si="1"/>
        <v>0</v>
      </c>
    </row>
    <row r="107" spans="1:26" x14ac:dyDescent="0.25">
      <c r="A107" s="169"/>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68">
        <f t="shared" si="1"/>
        <v>0</v>
      </c>
    </row>
    <row r="108" spans="1:26" x14ac:dyDescent="0.25">
      <c r="A108" s="169"/>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68">
        <f t="shared" si="1"/>
        <v>0</v>
      </c>
    </row>
    <row r="109" spans="1:26" x14ac:dyDescent="0.25">
      <c r="A109" s="169"/>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68">
        <f t="shared" si="1"/>
        <v>0</v>
      </c>
    </row>
    <row r="110" spans="1:26" ht="15.75" thickBot="1" x14ac:dyDescent="0.3">
      <c r="A110" s="170"/>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71">
        <f t="shared" ref="Z110" si="2">COUNT(B110:Q110)</f>
        <v>0</v>
      </c>
    </row>
    <row r="119" spans="1:25" ht="15.75" thickBot="1" x14ac:dyDescent="0.3"/>
    <row r="120" spans="1:25" ht="30.75" thickBot="1" x14ac:dyDescent="0.3">
      <c r="A120" s="172" t="s">
        <v>132</v>
      </c>
      <c r="B120" s="173">
        <f>SUM(B9:B110)</f>
        <v>0</v>
      </c>
      <c r="C120" s="173">
        <f t="shared" ref="C120:Y120" si="3">SUM(C9:C110)</f>
        <v>0</v>
      </c>
      <c r="D120" s="173">
        <f t="shared" si="3"/>
        <v>0</v>
      </c>
      <c r="E120" s="173">
        <f t="shared" si="3"/>
        <v>0</v>
      </c>
      <c r="F120" s="173">
        <f t="shared" si="3"/>
        <v>0</v>
      </c>
      <c r="G120" s="173">
        <f t="shared" si="3"/>
        <v>0</v>
      </c>
      <c r="H120" s="173">
        <f t="shared" si="3"/>
        <v>0</v>
      </c>
      <c r="I120" s="173">
        <f t="shared" si="3"/>
        <v>0</v>
      </c>
      <c r="J120" s="173">
        <f t="shared" si="3"/>
        <v>0</v>
      </c>
      <c r="K120" s="173">
        <f t="shared" si="3"/>
        <v>0</v>
      </c>
      <c r="L120" s="173">
        <f t="shared" si="3"/>
        <v>0</v>
      </c>
      <c r="M120" s="173">
        <f t="shared" si="3"/>
        <v>0</v>
      </c>
      <c r="N120" s="173">
        <f t="shared" si="3"/>
        <v>0</v>
      </c>
      <c r="O120" s="173">
        <f t="shared" si="3"/>
        <v>0</v>
      </c>
      <c r="P120" s="173">
        <f t="shared" si="3"/>
        <v>0</v>
      </c>
      <c r="Q120" s="174">
        <f t="shared" si="3"/>
        <v>0</v>
      </c>
      <c r="R120" s="174">
        <f t="shared" si="3"/>
        <v>0</v>
      </c>
      <c r="S120" s="174">
        <f t="shared" si="3"/>
        <v>0</v>
      </c>
      <c r="T120" s="174"/>
      <c r="U120" s="174"/>
      <c r="V120" s="174">
        <f t="shared" si="3"/>
        <v>0</v>
      </c>
      <c r="W120" s="174">
        <f t="shared" si="3"/>
        <v>0</v>
      </c>
      <c r="X120" s="174">
        <f t="shared" si="3"/>
        <v>0</v>
      </c>
      <c r="Y120" s="174">
        <f t="shared" si="3"/>
        <v>0</v>
      </c>
    </row>
  </sheetData>
  <sheetProtection algorithmName="SHA-512" hashValue="8j+mcD9dxQy0J4vvjU9hGQ9n2bXiYYQctrDHpXumY8teNnRypW/IEhHBWmaRRIXsaJRyqDMwa4yW61CwaX29wg==" saltValue="cSa9E00WlmAu3q+V8v+XPQ==" spinCount="100000" sheet="1" objects="1" scenarios="1"/>
  <mergeCells count="5">
    <mergeCell ref="A3:Z3"/>
    <mergeCell ref="B1:C1"/>
    <mergeCell ref="X1:Y1"/>
    <mergeCell ref="B7:Y7"/>
    <mergeCell ref="A2:Z2"/>
  </mergeCells>
  <dataValidations count="2">
    <dataValidation type="list" allowBlank="1" showInputMessage="1" showErrorMessage="1" sqref="B1" xr:uid="{00000000-0002-0000-0500-000000000000}">
      <formula1>State</formula1>
    </dataValidation>
    <dataValidation allowBlank="1" showInputMessage="1" showErrorMessage="1" promptTitle="Supervised Job Search" sqref="B8" xr:uid="{00000000-0002-0000-0500-000001000000}"/>
  </dataValidations>
  <pageMargins left="0.7" right="0.7" top="0.75" bottom="0.75" header="0.3" footer="0.3"/>
  <pageSetup scale="5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2000000}">
          <x14:formula1>
            <xm:f>lookups!$A$2:$A$7</xm:f>
          </x14:formula1>
          <xm:sqref>R1:W1 Z1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E26"/>
  <sheetViews>
    <sheetView topLeftCell="B4" zoomScale="160" zoomScaleNormal="160" workbookViewId="0">
      <selection activeCell="E7" sqref="E7"/>
    </sheetView>
  </sheetViews>
  <sheetFormatPr defaultColWidth="9.140625" defaultRowHeight="15" x14ac:dyDescent="0.25"/>
  <cols>
    <col min="1" max="1" width="34.140625" style="75" customWidth="1"/>
    <col min="2" max="2" width="37.5703125" style="75" customWidth="1"/>
    <col min="3" max="3" width="15.5703125" style="75" customWidth="1"/>
    <col min="4" max="4" width="21.28515625" style="75" customWidth="1"/>
    <col min="5" max="5" width="34.28515625" style="24" customWidth="1"/>
    <col min="6" max="16384" width="9.140625" style="24"/>
  </cols>
  <sheetData>
    <row r="1" spans="1:5" ht="29.25" x14ac:dyDescent="0.25">
      <c r="A1" s="45" t="s">
        <v>35</v>
      </c>
      <c r="B1" s="40" t="str">
        <f>'A-Contracts-Partnerships Matrix'!B1</f>
        <v>GUAM</v>
      </c>
      <c r="C1" s="41" t="s">
        <v>20</v>
      </c>
      <c r="D1" s="41"/>
      <c r="E1" s="57" t="str">
        <f>'A-Contracts-Partnerships Matrix'!J1</f>
        <v>FY2025</v>
      </c>
    </row>
    <row r="2" spans="1:5" ht="15.75" x14ac:dyDescent="0.25">
      <c r="A2" s="335" t="s">
        <v>227</v>
      </c>
      <c r="B2" s="336"/>
      <c r="C2" s="336"/>
      <c r="D2" s="336"/>
      <c r="E2" s="337"/>
    </row>
    <row r="3" spans="1:5" ht="51.6" customHeight="1" x14ac:dyDescent="0.25">
      <c r="A3" s="354" t="s">
        <v>228</v>
      </c>
      <c r="B3" s="363"/>
      <c r="C3" s="363"/>
      <c r="D3" s="363"/>
      <c r="E3" s="364"/>
    </row>
    <row r="4" spans="1:5" x14ac:dyDescent="0.25">
      <c r="A4" s="71"/>
      <c r="B4" s="72" t="s">
        <v>230</v>
      </c>
      <c r="C4" s="280" t="s">
        <v>229</v>
      </c>
      <c r="D4" s="280" t="s">
        <v>307</v>
      </c>
      <c r="E4" s="73" t="s">
        <v>225</v>
      </c>
    </row>
    <row r="5" spans="1:5" x14ac:dyDescent="0.25">
      <c r="A5" s="360" t="s">
        <v>221</v>
      </c>
      <c r="B5" s="361"/>
      <c r="C5" s="361"/>
      <c r="D5" s="361"/>
      <c r="E5" s="362"/>
    </row>
    <row r="6" spans="1:5" ht="90" x14ac:dyDescent="0.25">
      <c r="A6" s="74" t="s">
        <v>209</v>
      </c>
      <c r="B6" s="75" t="s">
        <v>231</v>
      </c>
      <c r="C6" s="277">
        <v>100000</v>
      </c>
      <c r="D6" s="277"/>
      <c r="E6" s="282">
        <v>9841</v>
      </c>
    </row>
    <row r="7" spans="1:5" s="81" customFormat="1" ht="165" x14ac:dyDescent="0.25">
      <c r="A7" s="74" t="s">
        <v>207</v>
      </c>
      <c r="B7" s="75" t="s">
        <v>308</v>
      </c>
      <c r="C7" s="278" t="s">
        <v>311</v>
      </c>
      <c r="D7" s="289"/>
      <c r="E7" s="314">
        <v>9841</v>
      </c>
    </row>
    <row r="8" spans="1:5" s="81" customFormat="1" ht="30" x14ac:dyDescent="0.25">
      <c r="A8" s="74"/>
      <c r="B8" s="75"/>
      <c r="C8" s="278" t="s">
        <v>309</v>
      </c>
      <c r="D8" s="289"/>
      <c r="E8" s="282"/>
    </row>
    <row r="9" spans="1:5" s="81" customFormat="1" ht="30" x14ac:dyDescent="0.25">
      <c r="A9" s="74"/>
      <c r="B9" s="75"/>
      <c r="C9" s="278" t="s">
        <v>310</v>
      </c>
      <c r="D9" s="289"/>
      <c r="E9" s="282"/>
    </row>
    <row r="10" spans="1:5" s="81" customFormat="1" x14ac:dyDescent="0.25">
      <c r="A10" s="235"/>
      <c r="B10" s="236"/>
      <c r="C10" s="284"/>
      <c r="D10" s="289"/>
      <c r="E10" s="282"/>
    </row>
    <row r="11" spans="1:5" s="81" customFormat="1" x14ac:dyDescent="0.25">
      <c r="A11" s="235"/>
      <c r="B11" s="236"/>
      <c r="C11" s="284"/>
      <c r="D11" s="289"/>
      <c r="E11" s="282"/>
    </row>
    <row r="12" spans="1:5" ht="45" x14ac:dyDescent="0.25">
      <c r="A12" s="74" t="s">
        <v>208</v>
      </c>
      <c r="B12" s="75" t="s">
        <v>233</v>
      </c>
      <c r="C12" s="278" t="s">
        <v>232</v>
      </c>
      <c r="D12" s="278"/>
      <c r="E12" s="283">
        <f>SUM(E7:E11)</f>
        <v>9841</v>
      </c>
    </row>
    <row r="13" spans="1:5" ht="30" x14ac:dyDescent="0.25">
      <c r="A13" s="74" t="s">
        <v>210</v>
      </c>
      <c r="C13" s="279">
        <v>1</v>
      </c>
      <c r="D13" s="279"/>
      <c r="E13" s="76">
        <f>E12/E6</f>
        <v>1</v>
      </c>
    </row>
    <row r="14" spans="1:5" x14ac:dyDescent="0.25">
      <c r="A14" s="360" t="s">
        <v>222</v>
      </c>
      <c r="B14" s="361"/>
      <c r="C14" s="361"/>
      <c r="D14" s="361"/>
      <c r="E14" s="362"/>
    </row>
    <row r="15" spans="1:5" x14ac:dyDescent="0.25">
      <c r="A15" s="74" t="s">
        <v>211</v>
      </c>
      <c r="C15" s="277">
        <v>6500</v>
      </c>
      <c r="D15" s="277"/>
      <c r="E15" s="282">
        <v>2345</v>
      </c>
    </row>
    <row r="16" spans="1:5" ht="30" x14ac:dyDescent="0.25">
      <c r="A16" s="74" t="s">
        <v>212</v>
      </c>
      <c r="C16" s="278">
        <v>0</v>
      </c>
      <c r="D16" s="278"/>
      <c r="E16" s="282">
        <v>2345</v>
      </c>
    </row>
    <row r="17" spans="1:5" ht="60" x14ac:dyDescent="0.25">
      <c r="A17" s="74" t="s">
        <v>213</v>
      </c>
      <c r="C17" s="278">
        <v>250</v>
      </c>
      <c r="D17" s="278"/>
      <c r="E17" s="282">
        <v>0</v>
      </c>
    </row>
    <row r="18" spans="1:5" ht="30" x14ac:dyDescent="0.25">
      <c r="A18" s="74" t="s">
        <v>220</v>
      </c>
      <c r="C18" s="277">
        <v>6250</v>
      </c>
      <c r="D18" s="277"/>
      <c r="E18" s="283">
        <f>E15-(E16+E17)</f>
        <v>0</v>
      </c>
    </row>
    <row r="19" spans="1:5" x14ac:dyDescent="0.25">
      <c r="A19" s="360" t="s">
        <v>223</v>
      </c>
      <c r="B19" s="361"/>
      <c r="C19" s="361"/>
      <c r="D19" s="361"/>
      <c r="E19" s="362"/>
    </row>
    <row r="20" spans="1:5" ht="30" x14ac:dyDescent="0.25">
      <c r="A20" s="74" t="s">
        <v>214</v>
      </c>
      <c r="C20" s="278">
        <v>0</v>
      </c>
      <c r="D20" s="278"/>
      <c r="E20" s="282">
        <v>0</v>
      </c>
    </row>
    <row r="21" spans="1:5" ht="30" x14ac:dyDescent="0.25">
      <c r="A21" s="74" t="s">
        <v>215</v>
      </c>
      <c r="C21" s="277">
        <v>2000</v>
      </c>
      <c r="D21" s="277"/>
      <c r="E21" s="282">
        <v>100</v>
      </c>
    </row>
    <row r="22" spans="1:5" ht="30" x14ac:dyDescent="0.25">
      <c r="A22" s="74" t="s">
        <v>216</v>
      </c>
      <c r="C22" s="277">
        <v>2000</v>
      </c>
      <c r="D22" s="277"/>
      <c r="E22" s="283">
        <f>SUM(E20:E21)</f>
        <v>100</v>
      </c>
    </row>
    <row r="23" spans="1:5" ht="30" x14ac:dyDescent="0.25">
      <c r="A23" s="74" t="s">
        <v>217</v>
      </c>
      <c r="B23" s="75" t="s">
        <v>234</v>
      </c>
      <c r="C23" s="278">
        <v>500</v>
      </c>
      <c r="D23" s="278"/>
      <c r="E23" s="282">
        <v>25</v>
      </c>
    </row>
    <row r="24" spans="1:5" s="86" customFormat="1" ht="14.25" x14ac:dyDescent="0.2">
      <c r="A24" s="360" t="s">
        <v>224</v>
      </c>
      <c r="B24" s="361"/>
      <c r="C24" s="361"/>
      <c r="D24" s="361"/>
      <c r="E24" s="362"/>
    </row>
    <row r="25" spans="1:5" ht="30" x14ac:dyDescent="0.25">
      <c r="A25" s="74" t="s">
        <v>218</v>
      </c>
      <c r="B25" s="75" t="s">
        <v>226</v>
      </c>
      <c r="C25" s="285">
        <v>2000</v>
      </c>
      <c r="D25" s="278"/>
      <c r="E25" s="282">
        <v>100</v>
      </c>
    </row>
    <row r="26" spans="1:5" ht="30.75" thickBot="1" x14ac:dyDescent="0.3">
      <c r="A26" s="77" t="s">
        <v>219</v>
      </c>
      <c r="B26" s="78"/>
      <c r="C26" s="281">
        <v>1</v>
      </c>
      <c r="D26" s="281"/>
      <c r="E26" s="79">
        <f>E25/E22</f>
        <v>1</v>
      </c>
    </row>
  </sheetData>
  <sheetProtection algorithmName="SHA-512" hashValue="3GPyAHociqWyToEXR4AG3lfMiDqtxudc3vVj4VW7Q+nFaGd8nrjPRDOWxEqQPtWzxt6+Jb5edSao9tNqsOp1jg==" saltValue="RL7i35ZvIOl6m6CuuRpixw==" spinCount="100000" sheet="1" objects="1" scenarios="1" formatColumns="0" insertRows="0"/>
  <mergeCells count="6">
    <mergeCell ref="A5:E5"/>
    <mergeCell ref="A14:E14"/>
    <mergeCell ref="A19:E19"/>
    <mergeCell ref="A24:E24"/>
    <mergeCell ref="A2:E2"/>
    <mergeCell ref="A3:E3"/>
  </mergeCells>
  <dataValidations count="1">
    <dataValidation type="list" allowBlank="1" showInputMessage="1" showErrorMessage="1" sqref="B1" xr:uid="{00000000-0002-0000-0600-000000000000}">
      <formula1>State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lookups!$A$2:$A$7</xm:f>
          </x14:formula1>
          <xm:sqref>E1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pageSetUpPr fitToPage="1"/>
  </sheetPr>
  <dimension ref="A1:AF94"/>
  <sheetViews>
    <sheetView zoomScale="98" zoomScaleNormal="98" workbookViewId="0">
      <pane xSplit="1" topLeftCell="B1" activePane="topRight" state="frozen"/>
      <selection pane="topRight" sqref="A1:AE92"/>
    </sheetView>
  </sheetViews>
  <sheetFormatPr defaultColWidth="8.7109375" defaultRowHeight="15" x14ac:dyDescent="0.25"/>
  <cols>
    <col min="1" max="1" width="21.28515625" style="75" customWidth="1"/>
    <col min="2" max="10" width="30.7109375" style="75" customWidth="1"/>
    <col min="11" max="12" width="20.7109375" style="75" customWidth="1"/>
    <col min="13" max="18" width="18.7109375" style="75" customWidth="1"/>
    <col min="19" max="19" width="20.85546875" style="75" customWidth="1"/>
    <col min="20" max="20" width="13.140625" style="75" customWidth="1"/>
    <col min="21" max="21" width="11.28515625" style="180" customWidth="1"/>
    <col min="22" max="22" width="12" style="181" customWidth="1"/>
    <col min="23" max="23" width="12.5703125" style="182" customWidth="1"/>
    <col min="24" max="25" width="14.42578125" style="181" customWidth="1"/>
    <col min="26" max="26" width="13.140625" style="180" customWidth="1"/>
    <col min="27" max="27" width="19.7109375" style="180" customWidth="1"/>
    <col min="28" max="28" width="25.140625" style="75" customWidth="1"/>
    <col min="29" max="29" width="15.42578125" style="183" customWidth="1"/>
    <col min="30" max="30" width="19.140625" style="183" customWidth="1"/>
    <col min="31" max="31" width="19.7109375" style="24" customWidth="1"/>
    <col min="32" max="32" width="21.85546875" style="309" customWidth="1"/>
    <col min="33" max="16384" width="8.7109375" style="24"/>
  </cols>
  <sheetData>
    <row r="1" spans="1:32" ht="29.25" x14ac:dyDescent="0.25">
      <c r="A1" s="45" t="s">
        <v>35</v>
      </c>
      <c r="B1" s="40" t="str">
        <f>'A-Contracts-Partnerships Matrix'!B1</f>
        <v>GUAM</v>
      </c>
      <c r="C1" s="40"/>
      <c r="D1" s="40"/>
      <c r="E1" s="40"/>
      <c r="F1" s="40"/>
      <c r="G1" s="40"/>
      <c r="H1" s="40"/>
      <c r="I1" s="40"/>
      <c r="J1" s="40"/>
      <c r="K1" s="40"/>
      <c r="L1" s="40"/>
      <c r="M1" s="175"/>
      <c r="N1" s="175"/>
      <c r="O1" s="175"/>
      <c r="P1" s="175"/>
      <c r="Q1" s="175"/>
      <c r="R1" s="175"/>
      <c r="S1" s="175"/>
      <c r="T1" s="175"/>
      <c r="U1" s="176"/>
      <c r="V1" s="177"/>
      <c r="W1" s="178"/>
      <c r="X1" s="177"/>
      <c r="Y1" s="177"/>
      <c r="Z1" s="176"/>
      <c r="AA1" s="176"/>
      <c r="AB1" s="175"/>
      <c r="AC1" s="179"/>
      <c r="AD1" s="41" t="s">
        <v>20</v>
      </c>
      <c r="AE1" s="57" t="str">
        <f>'A-Contracts-Partnerships Matrix'!J1</f>
        <v>FY2025</v>
      </c>
    </row>
    <row r="2" spans="1:32" ht="13.9" customHeight="1" x14ac:dyDescent="0.25">
      <c r="A2" s="370" t="s">
        <v>258</v>
      </c>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210"/>
    </row>
    <row r="3" spans="1:32" ht="19.149999999999999" customHeight="1" x14ac:dyDescent="0.25">
      <c r="A3" s="370"/>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210"/>
    </row>
    <row r="4" spans="1:32" x14ac:dyDescent="0.25">
      <c r="A4" s="304"/>
      <c r="B4" s="310"/>
      <c r="C4" s="310"/>
      <c r="D4" s="310"/>
      <c r="E4" s="310"/>
      <c r="F4" s="310"/>
      <c r="G4" s="310"/>
      <c r="H4" s="310"/>
      <c r="I4" s="310"/>
      <c r="J4" s="310"/>
      <c r="K4" s="310"/>
      <c r="L4" s="310"/>
      <c r="M4" s="310"/>
      <c r="N4" s="310"/>
      <c r="O4" s="310"/>
      <c r="P4" s="310"/>
      <c r="Q4" s="310"/>
      <c r="R4" s="310"/>
      <c r="S4" s="192"/>
      <c r="T4" s="192"/>
      <c r="U4" s="192"/>
      <c r="V4" s="192"/>
      <c r="W4" s="192"/>
      <c r="X4" s="192"/>
      <c r="Y4" s="192"/>
      <c r="Z4" s="192"/>
      <c r="AA4" s="192"/>
      <c r="AB4" s="192"/>
      <c r="AC4" s="192"/>
      <c r="AD4" s="192"/>
      <c r="AE4" s="192"/>
      <c r="AF4" s="311"/>
    </row>
    <row r="5" spans="1:32" ht="43.5" x14ac:dyDescent="0.25">
      <c r="A5" s="210"/>
      <c r="S5" s="206" t="s">
        <v>243</v>
      </c>
      <c r="T5" s="206">
        <f>SUM(T12:T83)</f>
        <v>0</v>
      </c>
      <c r="U5" s="207"/>
      <c r="V5" s="208"/>
      <c r="W5" s="209"/>
      <c r="X5" s="208"/>
      <c r="Y5" s="207">
        <f>SUM(Y12:Y83)</f>
        <v>0</v>
      </c>
      <c r="Z5" s="207">
        <f>SUM(Z12:Z83)</f>
        <v>0</v>
      </c>
      <c r="AA5" s="207">
        <f>SUM(AA12:AA83)</f>
        <v>0</v>
      </c>
      <c r="AB5" s="206"/>
      <c r="AC5" s="207">
        <f t="shared" ref="AC5:AE5" si="0">SUM(AC12:AC83)</f>
        <v>0</v>
      </c>
      <c r="AD5" s="207">
        <f t="shared" si="0"/>
        <v>0</v>
      </c>
      <c r="AE5" s="305">
        <f t="shared" si="0"/>
        <v>0</v>
      </c>
      <c r="AF5" s="311"/>
    </row>
    <row r="6" spans="1:32" x14ac:dyDescent="0.25">
      <c r="A6" s="210"/>
      <c r="S6" s="312"/>
      <c r="T6" s="210"/>
      <c r="U6" s="211"/>
      <c r="V6" s="212"/>
      <c r="W6" s="213"/>
      <c r="X6" s="212"/>
      <c r="Y6" s="212"/>
      <c r="Z6" s="211"/>
      <c r="AA6" s="211"/>
      <c r="AB6" s="210"/>
      <c r="AC6" s="214"/>
      <c r="AD6" s="214"/>
      <c r="AE6" s="86"/>
      <c r="AF6" s="311"/>
    </row>
    <row r="7" spans="1:32" ht="43.5" x14ac:dyDescent="0.25">
      <c r="A7" s="210"/>
      <c r="S7" s="216" t="s">
        <v>244</v>
      </c>
      <c r="T7" s="216">
        <f>SUMIF($X$12:$X$83,100%,T$12:T$83)</f>
        <v>0</v>
      </c>
      <c r="U7" s="217"/>
      <c r="V7" s="218"/>
      <c r="W7" s="219"/>
      <c r="X7" s="218"/>
      <c r="Y7" s="217">
        <f>SUMIF($X$12:$X$83,100%,Y$12:Y$83)</f>
        <v>0</v>
      </c>
      <c r="Z7" s="217">
        <f>SUMIF($X$12:$X$83,100%,Z$12:Z$83)</f>
        <v>0</v>
      </c>
      <c r="AA7" s="217">
        <f>SUMIF($X$12:$X$83,100%,AA$12:AA$83)</f>
        <v>0</v>
      </c>
      <c r="AB7" s="216"/>
      <c r="AC7" s="217">
        <f t="shared" ref="AC7:AE7" si="1">SUMIF($X$12:$X$83,100%,AC$12:AC$83)</f>
        <v>0</v>
      </c>
      <c r="AD7" s="217">
        <f t="shared" si="1"/>
        <v>0</v>
      </c>
      <c r="AE7" s="220">
        <f t="shared" si="1"/>
        <v>0</v>
      </c>
      <c r="AF7" s="311"/>
    </row>
    <row r="8" spans="1:32" ht="22.15" customHeight="1" thickBot="1" x14ac:dyDescent="0.3">
      <c r="A8" s="210"/>
      <c r="S8" s="222" t="s">
        <v>245</v>
      </c>
      <c r="T8" s="222">
        <f>SUMIF($X$12:$X$83,50%,T$12:T$83)</f>
        <v>0</v>
      </c>
      <c r="U8" s="223"/>
      <c r="V8" s="224"/>
      <c r="W8" s="225"/>
      <c r="X8" s="224"/>
      <c r="Y8" s="223">
        <f>SUMIF($X$12:$X$83,50%,Y$12:Y$83)</f>
        <v>0</v>
      </c>
      <c r="Z8" s="223">
        <f>SUMIF($X$12:$X$83,50%,Z$12:Z$83)</f>
        <v>0</v>
      </c>
      <c r="AA8" s="223">
        <f>SUMIF($X$12:$X$83,50%,AA$12:AA$83)</f>
        <v>0</v>
      </c>
      <c r="AB8" s="222"/>
      <c r="AC8" s="223">
        <f>SUMIF($X$12:$X$83,50%,AC$12:AC$83)</f>
        <v>0</v>
      </c>
      <c r="AD8" s="223">
        <f>SUMIF($X$12:$X$83,50%,AD$12:AD$83)</f>
        <v>0</v>
      </c>
      <c r="AE8" s="306">
        <f>SUMIF($X$12:$X$83,50%,AE$12:AE$83)</f>
        <v>0</v>
      </c>
      <c r="AF8" s="311"/>
    </row>
    <row r="9" spans="1:32" ht="13.15" customHeight="1" thickBot="1" x14ac:dyDescent="0.3">
      <c r="A9" s="210"/>
      <c r="T9" s="210"/>
      <c r="U9" s="268"/>
      <c r="V9" s="269"/>
      <c r="W9" s="270"/>
      <c r="X9" s="269"/>
      <c r="Y9" s="269"/>
      <c r="Z9" s="268"/>
      <c r="AA9" s="268"/>
      <c r="AB9" s="210"/>
      <c r="AC9" s="268"/>
      <c r="AD9" s="268"/>
      <c r="AE9" s="268"/>
      <c r="AF9" s="311"/>
    </row>
    <row r="10" spans="1:32" ht="19.899999999999999" customHeight="1" thickBot="1" x14ac:dyDescent="0.3">
      <c r="A10" s="365" t="s">
        <v>268</v>
      </c>
      <c r="B10" s="366"/>
      <c r="C10" s="366"/>
      <c r="D10" s="366"/>
      <c r="E10" s="366"/>
      <c r="F10" s="366"/>
      <c r="G10" s="366"/>
      <c r="H10" s="366"/>
      <c r="I10" s="366"/>
      <c r="J10" s="366"/>
      <c r="K10" s="366"/>
      <c r="L10" s="366"/>
      <c r="M10" s="366"/>
      <c r="N10" s="366"/>
      <c r="O10" s="366"/>
      <c r="P10" s="366"/>
      <c r="Q10" s="366"/>
      <c r="R10" s="366"/>
      <c r="S10" s="367"/>
      <c r="T10" s="368" t="s">
        <v>269</v>
      </c>
      <c r="U10" s="369"/>
      <c r="V10" s="369"/>
      <c r="W10" s="369"/>
      <c r="X10" s="369"/>
      <c r="Y10" s="369"/>
      <c r="Z10" s="369"/>
      <c r="AA10" s="369"/>
      <c r="AB10" s="369"/>
      <c r="AC10" s="369"/>
      <c r="AD10" s="369"/>
      <c r="AE10" s="369"/>
      <c r="AF10" s="311"/>
    </row>
    <row r="11" spans="1:32" ht="159" customHeight="1" x14ac:dyDescent="0.25">
      <c r="A11" s="263" t="s">
        <v>235</v>
      </c>
      <c r="B11" s="264" t="s">
        <v>261</v>
      </c>
      <c r="C11" s="302" t="s">
        <v>326</v>
      </c>
      <c r="D11" s="302" t="s">
        <v>327</v>
      </c>
      <c r="E11" s="302" t="s">
        <v>328</v>
      </c>
      <c r="F11" s="302" t="s">
        <v>329</v>
      </c>
      <c r="G11" s="302" t="s">
        <v>330</v>
      </c>
      <c r="H11" s="302" t="s">
        <v>333</v>
      </c>
      <c r="I11" s="302" t="s">
        <v>331</v>
      </c>
      <c r="J11" s="302" t="s">
        <v>332</v>
      </c>
      <c r="K11" s="264" t="s">
        <v>298</v>
      </c>
      <c r="L11" s="302" t="s">
        <v>323</v>
      </c>
      <c r="M11" s="264" t="s">
        <v>286</v>
      </c>
      <c r="N11" s="264" t="s">
        <v>306</v>
      </c>
      <c r="O11" s="303" t="s">
        <v>324</v>
      </c>
      <c r="P11" s="303" t="s">
        <v>325</v>
      </c>
      <c r="Q11" s="272" t="s">
        <v>278</v>
      </c>
      <c r="R11" s="265" t="s">
        <v>279</v>
      </c>
      <c r="S11" s="276" t="s">
        <v>295</v>
      </c>
      <c r="T11" s="261" t="s">
        <v>260</v>
      </c>
      <c r="U11" s="226" t="s">
        <v>236</v>
      </c>
      <c r="V11" s="227" t="s">
        <v>237</v>
      </c>
      <c r="W11" s="228" t="s">
        <v>238</v>
      </c>
      <c r="X11" s="227" t="s">
        <v>270</v>
      </c>
      <c r="Y11" s="227" t="s">
        <v>291</v>
      </c>
      <c r="Z11" s="226" t="s">
        <v>239</v>
      </c>
      <c r="AA11" s="226" t="s">
        <v>292</v>
      </c>
      <c r="AB11" s="226" t="s">
        <v>262</v>
      </c>
      <c r="AC11" s="226" t="s">
        <v>293</v>
      </c>
      <c r="AD11" s="226" t="s">
        <v>296</v>
      </c>
      <c r="AE11" s="307" t="s">
        <v>294</v>
      </c>
    </row>
    <row r="12" spans="1:32" x14ac:dyDescent="0.25">
      <c r="A12" s="110"/>
      <c r="B12" s="111"/>
      <c r="C12" s="111"/>
      <c r="D12" s="111"/>
      <c r="E12" s="111"/>
      <c r="F12" s="111"/>
      <c r="G12" s="111"/>
      <c r="H12" s="111"/>
      <c r="I12" s="111"/>
      <c r="J12" s="111"/>
      <c r="K12" s="111"/>
      <c r="L12" s="111"/>
      <c r="M12" s="111"/>
      <c r="N12" s="111"/>
      <c r="O12" s="273"/>
      <c r="P12" s="273"/>
      <c r="Q12" s="273"/>
      <c r="R12" s="273"/>
      <c r="S12" s="266"/>
      <c r="T12" s="262"/>
      <c r="U12" s="229"/>
      <c r="V12" s="230"/>
      <c r="W12" s="231"/>
      <c r="X12" s="230"/>
      <c r="Y12" s="232">
        <f t="shared" ref="Y12:Y14" si="2">SUM(T12*U12*W12)</f>
        <v>0</v>
      </c>
      <c r="Z12" s="232">
        <f>SUM(Y12*V12)</f>
        <v>0</v>
      </c>
      <c r="AA12" s="232">
        <f>SUM(Z12*X12)</f>
        <v>0</v>
      </c>
      <c r="AB12" s="111"/>
      <c r="AC12" s="233"/>
      <c r="AD12" s="233"/>
      <c r="AE12" s="234">
        <f>SUM(AA12+AC12+AD12)</f>
        <v>0</v>
      </c>
    </row>
    <row r="13" spans="1:32" x14ac:dyDescent="0.25">
      <c r="A13" s="110"/>
      <c r="B13" s="111"/>
      <c r="C13" s="111"/>
      <c r="D13" s="111"/>
      <c r="E13" s="111"/>
      <c r="F13" s="111"/>
      <c r="G13" s="111"/>
      <c r="H13" s="111"/>
      <c r="I13" s="111"/>
      <c r="J13" s="111"/>
      <c r="K13" s="111"/>
      <c r="L13" s="111"/>
      <c r="M13" s="111"/>
      <c r="N13" s="111"/>
      <c r="O13" s="273"/>
      <c r="P13" s="273"/>
      <c r="Q13" s="273"/>
      <c r="R13" s="273"/>
      <c r="S13" s="266"/>
      <c r="T13" s="262"/>
      <c r="U13" s="229"/>
      <c r="V13" s="230"/>
      <c r="W13" s="231"/>
      <c r="X13" s="230"/>
      <c r="Y13" s="232">
        <f t="shared" si="2"/>
        <v>0</v>
      </c>
      <c r="Z13" s="232">
        <f t="shared" ref="Z13:Z76" si="3">SUM(Y13*V13)</f>
        <v>0</v>
      </c>
      <c r="AA13" s="232">
        <f t="shared" ref="AA13:AA76" si="4">SUM(Z13*X13)</f>
        <v>0</v>
      </c>
      <c r="AB13" s="111"/>
      <c r="AC13" s="233"/>
      <c r="AD13" s="233"/>
      <c r="AE13" s="234">
        <f t="shared" ref="AE13:AE76" si="5">SUM(AA13+AC13+AD13)</f>
        <v>0</v>
      </c>
    </row>
    <row r="14" spans="1:32" x14ac:dyDescent="0.25">
      <c r="A14" s="110"/>
      <c r="B14" s="111"/>
      <c r="C14" s="111"/>
      <c r="D14" s="111"/>
      <c r="E14" s="111"/>
      <c r="F14" s="111"/>
      <c r="G14" s="111"/>
      <c r="H14" s="111"/>
      <c r="I14" s="111"/>
      <c r="J14" s="111"/>
      <c r="K14" s="111"/>
      <c r="L14" s="111"/>
      <c r="M14" s="111"/>
      <c r="N14" s="111"/>
      <c r="O14" s="273"/>
      <c r="P14" s="273"/>
      <c r="Q14" s="273"/>
      <c r="R14" s="273"/>
      <c r="S14" s="266"/>
      <c r="T14" s="262"/>
      <c r="U14" s="229"/>
      <c r="V14" s="230"/>
      <c r="W14" s="231"/>
      <c r="X14" s="230"/>
      <c r="Y14" s="232">
        <f t="shared" si="2"/>
        <v>0</v>
      </c>
      <c r="Z14" s="232">
        <f t="shared" si="3"/>
        <v>0</v>
      </c>
      <c r="AA14" s="232">
        <f t="shared" si="4"/>
        <v>0</v>
      </c>
      <c r="AB14" s="111"/>
      <c r="AC14" s="233"/>
      <c r="AD14" s="233"/>
      <c r="AE14" s="234">
        <f t="shared" si="5"/>
        <v>0</v>
      </c>
    </row>
    <row r="15" spans="1:32" x14ac:dyDescent="0.25">
      <c r="A15" s="110"/>
      <c r="B15" s="111"/>
      <c r="C15" s="111"/>
      <c r="D15" s="111"/>
      <c r="E15" s="111"/>
      <c r="F15" s="111"/>
      <c r="G15" s="111"/>
      <c r="H15" s="111"/>
      <c r="I15" s="111"/>
      <c r="J15" s="111"/>
      <c r="K15" s="111"/>
      <c r="L15" s="111"/>
      <c r="M15" s="111"/>
      <c r="N15" s="111"/>
      <c r="O15" s="273"/>
      <c r="P15" s="273"/>
      <c r="Q15" s="273"/>
      <c r="R15" s="273"/>
      <c r="S15" s="266"/>
      <c r="T15" s="262"/>
      <c r="U15" s="229"/>
      <c r="V15" s="230"/>
      <c r="W15" s="231"/>
      <c r="X15" s="230"/>
      <c r="Y15" s="232">
        <f>SUM(T15*U15*W15)</f>
        <v>0</v>
      </c>
      <c r="Z15" s="232">
        <f t="shared" si="3"/>
        <v>0</v>
      </c>
      <c r="AA15" s="232">
        <f t="shared" si="4"/>
        <v>0</v>
      </c>
      <c r="AB15" s="111"/>
      <c r="AC15" s="233"/>
      <c r="AD15" s="233"/>
      <c r="AE15" s="234">
        <f t="shared" si="5"/>
        <v>0</v>
      </c>
    </row>
    <row r="16" spans="1:32" x14ac:dyDescent="0.25">
      <c r="A16" s="110"/>
      <c r="B16" s="111"/>
      <c r="C16" s="111"/>
      <c r="D16" s="111"/>
      <c r="E16" s="111"/>
      <c r="F16" s="111"/>
      <c r="G16" s="111"/>
      <c r="H16" s="111"/>
      <c r="I16" s="111"/>
      <c r="J16" s="111"/>
      <c r="K16" s="111"/>
      <c r="L16" s="111"/>
      <c r="M16" s="111"/>
      <c r="N16" s="111"/>
      <c r="O16" s="273"/>
      <c r="P16" s="273"/>
      <c r="Q16" s="273"/>
      <c r="R16" s="273"/>
      <c r="S16" s="266"/>
      <c r="T16" s="262"/>
      <c r="U16" s="229"/>
      <c r="V16" s="230"/>
      <c r="W16" s="231"/>
      <c r="X16" s="230"/>
      <c r="Y16" s="232">
        <f t="shared" ref="Y16:Y79" si="6">SUM(T16*U16*W16)</f>
        <v>0</v>
      </c>
      <c r="Z16" s="232">
        <f t="shared" si="3"/>
        <v>0</v>
      </c>
      <c r="AA16" s="232">
        <f t="shared" si="4"/>
        <v>0</v>
      </c>
      <c r="AB16" s="111"/>
      <c r="AC16" s="233"/>
      <c r="AD16" s="233"/>
      <c r="AE16" s="234">
        <f t="shared" si="5"/>
        <v>0</v>
      </c>
    </row>
    <row r="17" spans="1:31" x14ac:dyDescent="0.25">
      <c r="A17" s="110"/>
      <c r="B17" s="111"/>
      <c r="C17" s="111"/>
      <c r="D17" s="111"/>
      <c r="E17" s="111"/>
      <c r="F17" s="111"/>
      <c r="G17" s="111"/>
      <c r="H17" s="111"/>
      <c r="I17" s="111"/>
      <c r="J17" s="111"/>
      <c r="K17" s="111"/>
      <c r="L17" s="111"/>
      <c r="M17" s="111"/>
      <c r="N17" s="111"/>
      <c r="O17" s="273"/>
      <c r="P17" s="273"/>
      <c r="Q17" s="273"/>
      <c r="R17" s="273"/>
      <c r="S17" s="266"/>
      <c r="T17" s="262"/>
      <c r="U17" s="229"/>
      <c r="V17" s="230"/>
      <c r="W17" s="231"/>
      <c r="X17" s="230"/>
      <c r="Y17" s="232">
        <f t="shared" si="6"/>
        <v>0</v>
      </c>
      <c r="Z17" s="232">
        <f t="shared" si="3"/>
        <v>0</v>
      </c>
      <c r="AA17" s="232">
        <f t="shared" si="4"/>
        <v>0</v>
      </c>
      <c r="AB17" s="111"/>
      <c r="AC17" s="233"/>
      <c r="AD17" s="233"/>
      <c r="AE17" s="234">
        <f t="shared" si="5"/>
        <v>0</v>
      </c>
    </row>
    <row r="18" spans="1:31" x14ac:dyDescent="0.25">
      <c r="A18" s="110"/>
      <c r="B18" s="111"/>
      <c r="C18" s="111"/>
      <c r="D18" s="111"/>
      <c r="E18" s="111"/>
      <c r="F18" s="111"/>
      <c r="G18" s="111"/>
      <c r="H18" s="111"/>
      <c r="I18" s="111"/>
      <c r="J18" s="111"/>
      <c r="K18" s="111"/>
      <c r="L18" s="111"/>
      <c r="M18" s="111"/>
      <c r="N18" s="111"/>
      <c r="O18" s="273"/>
      <c r="P18" s="273"/>
      <c r="Q18" s="273"/>
      <c r="R18" s="273"/>
      <c r="S18" s="266"/>
      <c r="T18" s="262"/>
      <c r="U18" s="229"/>
      <c r="V18" s="230"/>
      <c r="W18" s="231"/>
      <c r="X18" s="230"/>
      <c r="Y18" s="232">
        <f t="shared" si="6"/>
        <v>0</v>
      </c>
      <c r="Z18" s="232">
        <f t="shared" si="3"/>
        <v>0</v>
      </c>
      <c r="AA18" s="232">
        <f t="shared" si="4"/>
        <v>0</v>
      </c>
      <c r="AB18" s="111"/>
      <c r="AC18" s="233"/>
      <c r="AD18" s="233"/>
      <c r="AE18" s="234">
        <f t="shared" si="5"/>
        <v>0</v>
      </c>
    </row>
    <row r="19" spans="1:31" x14ac:dyDescent="0.25">
      <c r="A19" s="110"/>
      <c r="B19" s="111"/>
      <c r="C19" s="111"/>
      <c r="D19" s="111"/>
      <c r="E19" s="111"/>
      <c r="F19" s="111"/>
      <c r="G19" s="111"/>
      <c r="H19" s="111"/>
      <c r="I19" s="111"/>
      <c r="J19" s="111"/>
      <c r="K19" s="111"/>
      <c r="L19" s="111"/>
      <c r="M19" s="111"/>
      <c r="N19" s="111"/>
      <c r="O19" s="273"/>
      <c r="P19" s="273"/>
      <c r="Q19" s="273"/>
      <c r="R19" s="273"/>
      <c r="S19" s="266"/>
      <c r="T19" s="262"/>
      <c r="U19" s="229"/>
      <c r="V19" s="230"/>
      <c r="W19" s="231"/>
      <c r="X19" s="230"/>
      <c r="Y19" s="232">
        <f t="shared" si="6"/>
        <v>0</v>
      </c>
      <c r="Z19" s="232">
        <f t="shared" si="3"/>
        <v>0</v>
      </c>
      <c r="AA19" s="232">
        <f t="shared" si="4"/>
        <v>0</v>
      </c>
      <c r="AB19" s="111"/>
      <c r="AC19" s="233"/>
      <c r="AD19" s="233"/>
      <c r="AE19" s="234">
        <f t="shared" si="5"/>
        <v>0</v>
      </c>
    </row>
    <row r="20" spans="1:31" x14ac:dyDescent="0.25">
      <c r="A20" s="110"/>
      <c r="B20" s="111"/>
      <c r="C20" s="111"/>
      <c r="D20" s="111"/>
      <c r="E20" s="111"/>
      <c r="F20" s="111"/>
      <c r="G20" s="111"/>
      <c r="H20" s="111"/>
      <c r="I20" s="111"/>
      <c r="J20" s="111"/>
      <c r="K20" s="111"/>
      <c r="L20" s="111"/>
      <c r="M20" s="111"/>
      <c r="N20" s="111"/>
      <c r="O20" s="273"/>
      <c r="P20" s="273"/>
      <c r="Q20" s="273"/>
      <c r="R20" s="273"/>
      <c r="S20" s="266"/>
      <c r="T20" s="262"/>
      <c r="U20" s="229"/>
      <c r="V20" s="230"/>
      <c r="W20" s="231"/>
      <c r="X20" s="230"/>
      <c r="Y20" s="232">
        <f t="shared" si="6"/>
        <v>0</v>
      </c>
      <c r="Z20" s="232">
        <f t="shared" si="3"/>
        <v>0</v>
      </c>
      <c r="AA20" s="232">
        <f t="shared" si="4"/>
        <v>0</v>
      </c>
      <c r="AB20" s="111"/>
      <c r="AC20" s="233"/>
      <c r="AD20" s="233"/>
      <c r="AE20" s="234">
        <f t="shared" si="5"/>
        <v>0</v>
      </c>
    </row>
    <row r="21" spans="1:31" x14ac:dyDescent="0.25">
      <c r="A21" s="110"/>
      <c r="B21" s="111"/>
      <c r="C21" s="111"/>
      <c r="D21" s="111"/>
      <c r="E21" s="111"/>
      <c r="F21" s="111"/>
      <c r="G21" s="111"/>
      <c r="H21" s="111"/>
      <c r="I21" s="111"/>
      <c r="J21" s="111"/>
      <c r="K21" s="111"/>
      <c r="L21" s="111"/>
      <c r="M21" s="111"/>
      <c r="N21" s="111"/>
      <c r="O21" s="273"/>
      <c r="P21" s="273"/>
      <c r="Q21" s="273"/>
      <c r="R21" s="273"/>
      <c r="S21" s="266"/>
      <c r="T21" s="262"/>
      <c r="U21" s="229"/>
      <c r="V21" s="230"/>
      <c r="W21" s="231"/>
      <c r="X21" s="230"/>
      <c r="Y21" s="232">
        <f t="shared" si="6"/>
        <v>0</v>
      </c>
      <c r="Z21" s="232">
        <f t="shared" si="3"/>
        <v>0</v>
      </c>
      <c r="AA21" s="232">
        <f t="shared" si="4"/>
        <v>0</v>
      </c>
      <c r="AB21" s="111"/>
      <c r="AC21" s="233"/>
      <c r="AD21" s="233"/>
      <c r="AE21" s="234">
        <f t="shared" si="5"/>
        <v>0</v>
      </c>
    </row>
    <row r="22" spans="1:31" x14ac:dyDescent="0.25">
      <c r="A22" s="110"/>
      <c r="B22" s="111"/>
      <c r="C22" s="111"/>
      <c r="D22" s="111"/>
      <c r="E22" s="111"/>
      <c r="F22" s="111"/>
      <c r="G22" s="111"/>
      <c r="H22" s="111"/>
      <c r="I22" s="111"/>
      <c r="J22" s="111"/>
      <c r="K22" s="111"/>
      <c r="L22" s="111"/>
      <c r="M22" s="111"/>
      <c r="N22" s="111"/>
      <c r="O22" s="273"/>
      <c r="P22" s="273"/>
      <c r="Q22" s="273"/>
      <c r="R22" s="273"/>
      <c r="S22" s="266"/>
      <c r="T22" s="262"/>
      <c r="U22" s="229"/>
      <c r="V22" s="230"/>
      <c r="W22" s="231"/>
      <c r="X22" s="230"/>
      <c r="Y22" s="232">
        <f t="shared" si="6"/>
        <v>0</v>
      </c>
      <c r="Z22" s="232">
        <f t="shared" si="3"/>
        <v>0</v>
      </c>
      <c r="AA22" s="232">
        <f t="shared" si="4"/>
        <v>0</v>
      </c>
      <c r="AB22" s="111"/>
      <c r="AC22" s="233"/>
      <c r="AD22" s="233"/>
      <c r="AE22" s="234">
        <f t="shared" si="5"/>
        <v>0</v>
      </c>
    </row>
    <row r="23" spans="1:31" x14ac:dyDescent="0.25">
      <c r="A23" s="110"/>
      <c r="B23" s="111"/>
      <c r="C23" s="111"/>
      <c r="D23" s="111"/>
      <c r="E23" s="111"/>
      <c r="F23" s="111"/>
      <c r="G23" s="111"/>
      <c r="H23" s="111"/>
      <c r="I23" s="111"/>
      <c r="J23" s="111"/>
      <c r="K23" s="111"/>
      <c r="L23" s="111"/>
      <c r="M23" s="111"/>
      <c r="N23" s="111"/>
      <c r="O23" s="273"/>
      <c r="P23" s="273"/>
      <c r="Q23" s="273"/>
      <c r="R23" s="273"/>
      <c r="S23" s="266"/>
      <c r="T23" s="262"/>
      <c r="U23" s="229"/>
      <c r="V23" s="230"/>
      <c r="W23" s="231"/>
      <c r="X23" s="230"/>
      <c r="Y23" s="232">
        <f t="shared" si="6"/>
        <v>0</v>
      </c>
      <c r="Z23" s="232">
        <f t="shared" si="3"/>
        <v>0</v>
      </c>
      <c r="AA23" s="232">
        <f t="shared" si="4"/>
        <v>0</v>
      </c>
      <c r="AB23" s="111"/>
      <c r="AC23" s="233"/>
      <c r="AD23" s="233"/>
      <c r="AE23" s="234">
        <f t="shared" si="5"/>
        <v>0</v>
      </c>
    </row>
    <row r="24" spans="1:31" x14ac:dyDescent="0.25">
      <c r="A24" s="110"/>
      <c r="B24" s="111"/>
      <c r="C24" s="111"/>
      <c r="D24" s="111"/>
      <c r="E24" s="111"/>
      <c r="F24" s="111"/>
      <c r="G24" s="111"/>
      <c r="H24" s="111"/>
      <c r="I24" s="111"/>
      <c r="J24" s="111"/>
      <c r="K24" s="111"/>
      <c r="L24" s="111"/>
      <c r="M24" s="111"/>
      <c r="N24" s="111"/>
      <c r="O24" s="273"/>
      <c r="P24" s="273"/>
      <c r="Q24" s="273"/>
      <c r="R24" s="273"/>
      <c r="S24" s="266"/>
      <c r="T24" s="262"/>
      <c r="U24" s="229"/>
      <c r="V24" s="230"/>
      <c r="W24" s="231"/>
      <c r="X24" s="230"/>
      <c r="Y24" s="232">
        <f t="shared" si="6"/>
        <v>0</v>
      </c>
      <c r="Z24" s="232">
        <f t="shared" si="3"/>
        <v>0</v>
      </c>
      <c r="AA24" s="232">
        <f t="shared" si="4"/>
        <v>0</v>
      </c>
      <c r="AB24" s="111"/>
      <c r="AC24" s="233"/>
      <c r="AD24" s="233"/>
      <c r="AE24" s="234">
        <f t="shared" si="5"/>
        <v>0</v>
      </c>
    </row>
    <row r="25" spans="1:31" x14ac:dyDescent="0.25">
      <c r="A25" s="110"/>
      <c r="B25" s="111"/>
      <c r="C25" s="111"/>
      <c r="D25" s="111"/>
      <c r="E25" s="111"/>
      <c r="F25" s="111"/>
      <c r="G25" s="111"/>
      <c r="H25" s="111"/>
      <c r="I25" s="111"/>
      <c r="J25" s="111"/>
      <c r="K25" s="111"/>
      <c r="L25" s="111"/>
      <c r="M25" s="111"/>
      <c r="N25" s="111"/>
      <c r="O25" s="273"/>
      <c r="P25" s="273"/>
      <c r="Q25" s="273"/>
      <c r="R25" s="273"/>
      <c r="S25" s="266"/>
      <c r="T25" s="262"/>
      <c r="U25" s="229"/>
      <c r="V25" s="230"/>
      <c r="W25" s="231"/>
      <c r="X25" s="230"/>
      <c r="Y25" s="232">
        <f t="shared" si="6"/>
        <v>0</v>
      </c>
      <c r="Z25" s="232">
        <f t="shared" si="3"/>
        <v>0</v>
      </c>
      <c r="AA25" s="232">
        <f t="shared" si="4"/>
        <v>0</v>
      </c>
      <c r="AB25" s="111"/>
      <c r="AC25" s="233"/>
      <c r="AD25" s="233"/>
      <c r="AE25" s="234">
        <f t="shared" si="5"/>
        <v>0</v>
      </c>
    </row>
    <row r="26" spans="1:31" x14ac:dyDescent="0.25">
      <c r="A26" s="110"/>
      <c r="B26" s="111"/>
      <c r="C26" s="111"/>
      <c r="D26" s="111"/>
      <c r="E26" s="111"/>
      <c r="F26" s="111"/>
      <c r="G26" s="111"/>
      <c r="H26" s="111"/>
      <c r="I26" s="111"/>
      <c r="J26" s="111"/>
      <c r="K26" s="111"/>
      <c r="L26" s="111"/>
      <c r="M26" s="111"/>
      <c r="N26" s="111"/>
      <c r="O26" s="273"/>
      <c r="P26" s="273"/>
      <c r="Q26" s="273"/>
      <c r="R26" s="273"/>
      <c r="S26" s="266"/>
      <c r="T26" s="262"/>
      <c r="U26" s="229"/>
      <c r="V26" s="230"/>
      <c r="W26" s="231"/>
      <c r="X26" s="230"/>
      <c r="Y26" s="232">
        <f t="shared" si="6"/>
        <v>0</v>
      </c>
      <c r="Z26" s="232">
        <f t="shared" si="3"/>
        <v>0</v>
      </c>
      <c r="AA26" s="232">
        <f t="shared" si="4"/>
        <v>0</v>
      </c>
      <c r="AB26" s="111"/>
      <c r="AC26" s="233"/>
      <c r="AD26" s="233"/>
      <c r="AE26" s="234">
        <f t="shared" si="5"/>
        <v>0</v>
      </c>
    </row>
    <row r="27" spans="1:31" x14ac:dyDescent="0.25">
      <c r="A27" s="110"/>
      <c r="B27" s="111"/>
      <c r="C27" s="111"/>
      <c r="D27" s="111"/>
      <c r="E27" s="111"/>
      <c r="F27" s="111"/>
      <c r="G27" s="111"/>
      <c r="H27" s="111"/>
      <c r="I27" s="111"/>
      <c r="J27" s="111"/>
      <c r="K27" s="111"/>
      <c r="L27" s="111"/>
      <c r="M27" s="111"/>
      <c r="N27" s="111"/>
      <c r="O27" s="273"/>
      <c r="P27" s="273"/>
      <c r="Q27" s="273"/>
      <c r="R27" s="273"/>
      <c r="S27" s="266"/>
      <c r="T27" s="262"/>
      <c r="U27" s="229"/>
      <c r="V27" s="230"/>
      <c r="W27" s="231"/>
      <c r="X27" s="230"/>
      <c r="Y27" s="232">
        <f t="shared" si="6"/>
        <v>0</v>
      </c>
      <c r="Z27" s="232">
        <f t="shared" si="3"/>
        <v>0</v>
      </c>
      <c r="AA27" s="232">
        <f t="shared" si="4"/>
        <v>0</v>
      </c>
      <c r="AB27" s="111"/>
      <c r="AC27" s="233"/>
      <c r="AD27" s="233"/>
      <c r="AE27" s="234">
        <f t="shared" si="5"/>
        <v>0</v>
      </c>
    </row>
    <row r="28" spans="1:31" x14ac:dyDescent="0.25">
      <c r="A28" s="110"/>
      <c r="B28" s="111"/>
      <c r="C28" s="111"/>
      <c r="D28" s="111"/>
      <c r="E28" s="111"/>
      <c r="F28" s="111"/>
      <c r="G28" s="111"/>
      <c r="H28" s="111"/>
      <c r="I28" s="111"/>
      <c r="J28" s="111"/>
      <c r="K28" s="111"/>
      <c r="L28" s="111"/>
      <c r="M28" s="111"/>
      <c r="N28" s="111"/>
      <c r="O28" s="273"/>
      <c r="P28" s="273"/>
      <c r="Q28" s="273"/>
      <c r="R28" s="273"/>
      <c r="S28" s="266"/>
      <c r="T28" s="262"/>
      <c r="U28" s="229"/>
      <c r="V28" s="230"/>
      <c r="W28" s="231"/>
      <c r="X28" s="230"/>
      <c r="Y28" s="232">
        <f t="shared" si="6"/>
        <v>0</v>
      </c>
      <c r="Z28" s="232">
        <f t="shared" si="3"/>
        <v>0</v>
      </c>
      <c r="AA28" s="232">
        <f t="shared" si="4"/>
        <v>0</v>
      </c>
      <c r="AB28" s="111"/>
      <c r="AC28" s="233"/>
      <c r="AD28" s="233"/>
      <c r="AE28" s="234">
        <f t="shared" si="5"/>
        <v>0</v>
      </c>
    </row>
    <row r="29" spans="1:31" x14ac:dyDescent="0.25">
      <c r="A29" s="110"/>
      <c r="B29" s="111"/>
      <c r="C29" s="111"/>
      <c r="D29" s="111"/>
      <c r="E29" s="111"/>
      <c r="F29" s="111"/>
      <c r="G29" s="111"/>
      <c r="H29" s="111"/>
      <c r="I29" s="111"/>
      <c r="J29" s="111"/>
      <c r="K29" s="111"/>
      <c r="L29" s="111"/>
      <c r="M29" s="111"/>
      <c r="N29" s="111"/>
      <c r="O29" s="273"/>
      <c r="P29" s="273"/>
      <c r="Q29" s="273"/>
      <c r="R29" s="273"/>
      <c r="S29" s="266"/>
      <c r="T29" s="262"/>
      <c r="U29" s="229"/>
      <c r="V29" s="230"/>
      <c r="W29" s="231"/>
      <c r="X29" s="230"/>
      <c r="Y29" s="232">
        <f t="shared" si="6"/>
        <v>0</v>
      </c>
      <c r="Z29" s="232">
        <f t="shared" si="3"/>
        <v>0</v>
      </c>
      <c r="AA29" s="232">
        <f t="shared" si="4"/>
        <v>0</v>
      </c>
      <c r="AB29" s="111"/>
      <c r="AC29" s="233"/>
      <c r="AD29" s="233"/>
      <c r="AE29" s="234">
        <f t="shared" si="5"/>
        <v>0</v>
      </c>
    </row>
    <row r="30" spans="1:31" x14ac:dyDescent="0.25">
      <c r="A30" s="110"/>
      <c r="B30" s="111"/>
      <c r="C30" s="111"/>
      <c r="D30" s="111"/>
      <c r="E30" s="111"/>
      <c r="F30" s="111"/>
      <c r="G30" s="111"/>
      <c r="H30" s="111"/>
      <c r="I30" s="111"/>
      <c r="J30" s="111"/>
      <c r="K30" s="111"/>
      <c r="L30" s="111"/>
      <c r="M30" s="111"/>
      <c r="N30" s="111"/>
      <c r="O30" s="273"/>
      <c r="P30" s="273"/>
      <c r="Q30" s="273"/>
      <c r="R30" s="273"/>
      <c r="S30" s="266"/>
      <c r="T30" s="262"/>
      <c r="U30" s="229"/>
      <c r="V30" s="230"/>
      <c r="W30" s="231"/>
      <c r="X30" s="230"/>
      <c r="Y30" s="232">
        <f t="shared" si="6"/>
        <v>0</v>
      </c>
      <c r="Z30" s="232">
        <f t="shared" si="3"/>
        <v>0</v>
      </c>
      <c r="AA30" s="232">
        <f t="shared" si="4"/>
        <v>0</v>
      </c>
      <c r="AB30" s="111"/>
      <c r="AC30" s="233"/>
      <c r="AD30" s="233"/>
      <c r="AE30" s="234">
        <f t="shared" si="5"/>
        <v>0</v>
      </c>
    </row>
    <row r="31" spans="1:31" x14ac:dyDescent="0.25">
      <c r="A31" s="110"/>
      <c r="B31" s="111"/>
      <c r="C31" s="111"/>
      <c r="D31" s="111"/>
      <c r="E31" s="111"/>
      <c r="F31" s="111"/>
      <c r="G31" s="111"/>
      <c r="H31" s="111"/>
      <c r="I31" s="111"/>
      <c r="J31" s="111"/>
      <c r="K31" s="111"/>
      <c r="L31" s="111"/>
      <c r="M31" s="111"/>
      <c r="N31" s="111"/>
      <c r="O31" s="273"/>
      <c r="P31" s="273"/>
      <c r="Q31" s="273"/>
      <c r="R31" s="273"/>
      <c r="S31" s="266"/>
      <c r="T31" s="262"/>
      <c r="U31" s="229"/>
      <c r="V31" s="230"/>
      <c r="W31" s="231"/>
      <c r="X31" s="230"/>
      <c r="Y31" s="232">
        <f t="shared" si="6"/>
        <v>0</v>
      </c>
      <c r="Z31" s="232">
        <f t="shared" si="3"/>
        <v>0</v>
      </c>
      <c r="AA31" s="232">
        <f t="shared" si="4"/>
        <v>0</v>
      </c>
      <c r="AB31" s="111"/>
      <c r="AC31" s="233"/>
      <c r="AD31" s="233"/>
      <c r="AE31" s="234">
        <f t="shared" si="5"/>
        <v>0</v>
      </c>
    </row>
    <row r="32" spans="1:31" x14ac:dyDescent="0.25">
      <c r="A32" s="110"/>
      <c r="B32" s="111"/>
      <c r="C32" s="111"/>
      <c r="D32" s="111"/>
      <c r="E32" s="111"/>
      <c r="F32" s="111"/>
      <c r="G32" s="111"/>
      <c r="H32" s="111"/>
      <c r="I32" s="111"/>
      <c r="J32" s="111"/>
      <c r="K32" s="111"/>
      <c r="L32" s="111"/>
      <c r="M32" s="111"/>
      <c r="N32" s="111"/>
      <c r="O32" s="273"/>
      <c r="P32" s="273"/>
      <c r="Q32" s="273"/>
      <c r="R32" s="273"/>
      <c r="S32" s="266"/>
      <c r="T32" s="262"/>
      <c r="U32" s="229"/>
      <c r="V32" s="230"/>
      <c r="W32" s="231"/>
      <c r="X32" s="230"/>
      <c r="Y32" s="232">
        <f t="shared" si="6"/>
        <v>0</v>
      </c>
      <c r="Z32" s="232">
        <f t="shared" si="3"/>
        <v>0</v>
      </c>
      <c r="AA32" s="232">
        <f t="shared" si="4"/>
        <v>0</v>
      </c>
      <c r="AB32" s="111"/>
      <c r="AC32" s="233"/>
      <c r="AD32" s="233"/>
      <c r="AE32" s="234">
        <f t="shared" si="5"/>
        <v>0</v>
      </c>
    </row>
    <row r="33" spans="1:31" x14ac:dyDescent="0.25">
      <c r="A33" s="110"/>
      <c r="B33" s="111"/>
      <c r="C33" s="111"/>
      <c r="D33" s="111"/>
      <c r="E33" s="111"/>
      <c r="F33" s="111"/>
      <c r="G33" s="111"/>
      <c r="H33" s="111"/>
      <c r="I33" s="111"/>
      <c r="J33" s="111"/>
      <c r="K33" s="111"/>
      <c r="L33" s="111"/>
      <c r="M33" s="111"/>
      <c r="N33" s="111"/>
      <c r="O33" s="273"/>
      <c r="P33" s="273"/>
      <c r="Q33" s="273"/>
      <c r="R33" s="273"/>
      <c r="S33" s="266"/>
      <c r="T33" s="262"/>
      <c r="U33" s="229"/>
      <c r="V33" s="230"/>
      <c r="W33" s="231"/>
      <c r="X33" s="230"/>
      <c r="Y33" s="232">
        <f t="shared" si="6"/>
        <v>0</v>
      </c>
      <c r="Z33" s="232">
        <f t="shared" si="3"/>
        <v>0</v>
      </c>
      <c r="AA33" s="232">
        <f t="shared" si="4"/>
        <v>0</v>
      </c>
      <c r="AB33" s="111"/>
      <c r="AC33" s="233"/>
      <c r="AD33" s="233"/>
      <c r="AE33" s="234">
        <f t="shared" si="5"/>
        <v>0</v>
      </c>
    </row>
    <row r="34" spans="1:31" x14ac:dyDescent="0.25">
      <c r="A34" s="110"/>
      <c r="B34" s="111"/>
      <c r="C34" s="111"/>
      <c r="D34" s="111"/>
      <c r="E34" s="111"/>
      <c r="F34" s="111"/>
      <c r="G34" s="111"/>
      <c r="H34" s="111"/>
      <c r="I34" s="111"/>
      <c r="J34" s="111"/>
      <c r="K34" s="111"/>
      <c r="L34" s="111"/>
      <c r="M34" s="111"/>
      <c r="N34" s="111"/>
      <c r="O34" s="273"/>
      <c r="P34" s="273"/>
      <c r="Q34" s="273"/>
      <c r="R34" s="273"/>
      <c r="S34" s="266"/>
      <c r="T34" s="262"/>
      <c r="U34" s="229"/>
      <c r="V34" s="230"/>
      <c r="W34" s="231"/>
      <c r="X34" s="230"/>
      <c r="Y34" s="232">
        <f t="shared" si="6"/>
        <v>0</v>
      </c>
      <c r="Z34" s="232">
        <f t="shared" si="3"/>
        <v>0</v>
      </c>
      <c r="AA34" s="232">
        <f t="shared" si="4"/>
        <v>0</v>
      </c>
      <c r="AB34" s="111"/>
      <c r="AC34" s="233"/>
      <c r="AD34" s="233"/>
      <c r="AE34" s="234">
        <f t="shared" si="5"/>
        <v>0</v>
      </c>
    </row>
    <row r="35" spans="1:31" x14ac:dyDescent="0.25">
      <c r="A35" s="110"/>
      <c r="B35" s="111"/>
      <c r="C35" s="111"/>
      <c r="D35" s="111"/>
      <c r="E35" s="111"/>
      <c r="F35" s="111"/>
      <c r="G35" s="111"/>
      <c r="H35" s="111"/>
      <c r="I35" s="111"/>
      <c r="J35" s="111"/>
      <c r="K35" s="111"/>
      <c r="L35" s="111"/>
      <c r="M35" s="111"/>
      <c r="N35" s="111"/>
      <c r="O35" s="273"/>
      <c r="P35" s="273"/>
      <c r="Q35" s="273"/>
      <c r="R35" s="273"/>
      <c r="S35" s="266"/>
      <c r="T35" s="262"/>
      <c r="U35" s="229"/>
      <c r="V35" s="230"/>
      <c r="W35" s="231"/>
      <c r="X35" s="230"/>
      <c r="Y35" s="232">
        <f t="shared" si="6"/>
        <v>0</v>
      </c>
      <c r="Z35" s="232">
        <f t="shared" si="3"/>
        <v>0</v>
      </c>
      <c r="AA35" s="232">
        <f t="shared" si="4"/>
        <v>0</v>
      </c>
      <c r="AB35" s="111"/>
      <c r="AC35" s="233"/>
      <c r="AD35" s="233"/>
      <c r="AE35" s="234">
        <f t="shared" si="5"/>
        <v>0</v>
      </c>
    </row>
    <row r="36" spans="1:31" x14ac:dyDescent="0.25">
      <c r="A36" s="110"/>
      <c r="B36" s="111"/>
      <c r="C36" s="111"/>
      <c r="D36" s="111"/>
      <c r="E36" s="111"/>
      <c r="F36" s="111"/>
      <c r="G36" s="111"/>
      <c r="H36" s="111"/>
      <c r="I36" s="111"/>
      <c r="J36" s="111"/>
      <c r="K36" s="111"/>
      <c r="L36" s="111"/>
      <c r="M36" s="111"/>
      <c r="N36" s="111"/>
      <c r="O36" s="273"/>
      <c r="P36" s="273"/>
      <c r="Q36" s="273"/>
      <c r="R36" s="273"/>
      <c r="S36" s="266"/>
      <c r="T36" s="262"/>
      <c r="U36" s="229"/>
      <c r="V36" s="230"/>
      <c r="W36" s="231"/>
      <c r="X36" s="230"/>
      <c r="Y36" s="232">
        <f t="shared" si="6"/>
        <v>0</v>
      </c>
      <c r="Z36" s="232">
        <f t="shared" si="3"/>
        <v>0</v>
      </c>
      <c r="AA36" s="232">
        <f t="shared" si="4"/>
        <v>0</v>
      </c>
      <c r="AB36" s="111"/>
      <c r="AC36" s="233"/>
      <c r="AD36" s="233"/>
      <c r="AE36" s="234">
        <f t="shared" si="5"/>
        <v>0</v>
      </c>
    </row>
    <row r="37" spans="1:31" x14ac:dyDescent="0.25">
      <c r="A37" s="110"/>
      <c r="B37" s="111"/>
      <c r="C37" s="111"/>
      <c r="D37" s="111"/>
      <c r="E37" s="111"/>
      <c r="F37" s="111"/>
      <c r="G37" s="111"/>
      <c r="H37" s="111"/>
      <c r="I37" s="111"/>
      <c r="J37" s="111"/>
      <c r="K37" s="111"/>
      <c r="L37" s="111"/>
      <c r="M37" s="111"/>
      <c r="N37" s="111"/>
      <c r="O37" s="273"/>
      <c r="P37" s="273"/>
      <c r="Q37" s="273"/>
      <c r="R37" s="273"/>
      <c r="S37" s="266"/>
      <c r="T37" s="262"/>
      <c r="U37" s="229"/>
      <c r="V37" s="230"/>
      <c r="W37" s="231"/>
      <c r="X37" s="230"/>
      <c r="Y37" s="232">
        <f t="shared" si="6"/>
        <v>0</v>
      </c>
      <c r="Z37" s="232">
        <f t="shared" si="3"/>
        <v>0</v>
      </c>
      <c r="AA37" s="232">
        <f t="shared" si="4"/>
        <v>0</v>
      </c>
      <c r="AB37" s="111"/>
      <c r="AC37" s="233"/>
      <c r="AD37" s="233"/>
      <c r="AE37" s="234">
        <f t="shared" si="5"/>
        <v>0</v>
      </c>
    </row>
    <row r="38" spans="1:31" x14ac:dyDescent="0.25">
      <c r="A38" s="110"/>
      <c r="B38" s="111"/>
      <c r="C38" s="111"/>
      <c r="D38" s="111"/>
      <c r="E38" s="111"/>
      <c r="F38" s="111"/>
      <c r="G38" s="111"/>
      <c r="H38" s="111"/>
      <c r="I38" s="111"/>
      <c r="J38" s="111"/>
      <c r="K38" s="111"/>
      <c r="L38" s="111"/>
      <c r="M38" s="111"/>
      <c r="N38" s="111"/>
      <c r="O38" s="273"/>
      <c r="P38" s="273"/>
      <c r="Q38" s="273"/>
      <c r="R38" s="273"/>
      <c r="S38" s="266"/>
      <c r="T38" s="262"/>
      <c r="U38" s="229"/>
      <c r="V38" s="230"/>
      <c r="W38" s="231"/>
      <c r="X38" s="230"/>
      <c r="Y38" s="232">
        <f t="shared" si="6"/>
        <v>0</v>
      </c>
      <c r="Z38" s="232">
        <f t="shared" si="3"/>
        <v>0</v>
      </c>
      <c r="AA38" s="232">
        <f t="shared" si="4"/>
        <v>0</v>
      </c>
      <c r="AB38" s="111"/>
      <c r="AC38" s="233"/>
      <c r="AD38" s="233"/>
      <c r="AE38" s="234">
        <f t="shared" si="5"/>
        <v>0</v>
      </c>
    </row>
    <row r="39" spans="1:31" x14ac:dyDescent="0.25">
      <c r="A39" s="110"/>
      <c r="B39" s="111"/>
      <c r="C39" s="111"/>
      <c r="D39" s="111"/>
      <c r="E39" s="111"/>
      <c r="F39" s="111"/>
      <c r="G39" s="111"/>
      <c r="H39" s="111"/>
      <c r="I39" s="111"/>
      <c r="J39" s="111"/>
      <c r="K39" s="111"/>
      <c r="L39" s="111"/>
      <c r="M39" s="111"/>
      <c r="N39" s="111"/>
      <c r="O39" s="273"/>
      <c r="P39" s="273"/>
      <c r="Q39" s="273"/>
      <c r="R39" s="273"/>
      <c r="S39" s="266"/>
      <c r="T39" s="262"/>
      <c r="U39" s="229"/>
      <c r="V39" s="230"/>
      <c r="W39" s="231"/>
      <c r="X39" s="230"/>
      <c r="Y39" s="232">
        <f t="shared" si="6"/>
        <v>0</v>
      </c>
      <c r="Z39" s="232">
        <f t="shared" si="3"/>
        <v>0</v>
      </c>
      <c r="AA39" s="232">
        <f t="shared" si="4"/>
        <v>0</v>
      </c>
      <c r="AB39" s="111"/>
      <c r="AC39" s="233"/>
      <c r="AD39" s="233"/>
      <c r="AE39" s="234">
        <f t="shared" si="5"/>
        <v>0</v>
      </c>
    </row>
    <row r="40" spans="1:31" x14ac:dyDescent="0.25">
      <c r="A40" s="110"/>
      <c r="B40" s="111"/>
      <c r="C40" s="111"/>
      <c r="D40" s="111"/>
      <c r="E40" s="111"/>
      <c r="F40" s="111"/>
      <c r="G40" s="111"/>
      <c r="H40" s="111"/>
      <c r="I40" s="111"/>
      <c r="J40" s="111"/>
      <c r="K40" s="111"/>
      <c r="L40" s="111"/>
      <c r="M40" s="111"/>
      <c r="N40" s="111"/>
      <c r="O40" s="273"/>
      <c r="P40" s="273"/>
      <c r="Q40" s="273"/>
      <c r="R40" s="273"/>
      <c r="S40" s="266"/>
      <c r="T40" s="262"/>
      <c r="U40" s="229"/>
      <c r="V40" s="230"/>
      <c r="W40" s="231"/>
      <c r="X40" s="230"/>
      <c r="Y40" s="232">
        <f t="shared" si="6"/>
        <v>0</v>
      </c>
      <c r="Z40" s="232">
        <f t="shared" si="3"/>
        <v>0</v>
      </c>
      <c r="AA40" s="232">
        <f t="shared" si="4"/>
        <v>0</v>
      </c>
      <c r="AB40" s="111"/>
      <c r="AC40" s="233"/>
      <c r="AD40" s="233"/>
      <c r="AE40" s="234">
        <f t="shared" si="5"/>
        <v>0</v>
      </c>
    </row>
    <row r="41" spans="1:31" x14ac:dyDescent="0.25">
      <c r="A41" s="110"/>
      <c r="B41" s="111"/>
      <c r="C41" s="111"/>
      <c r="D41" s="111"/>
      <c r="E41" s="111"/>
      <c r="F41" s="111"/>
      <c r="G41" s="111"/>
      <c r="H41" s="111"/>
      <c r="I41" s="111"/>
      <c r="J41" s="111"/>
      <c r="K41" s="111"/>
      <c r="L41" s="111"/>
      <c r="M41" s="111"/>
      <c r="N41" s="111"/>
      <c r="O41" s="273"/>
      <c r="P41" s="273"/>
      <c r="Q41" s="273"/>
      <c r="R41" s="273"/>
      <c r="S41" s="266"/>
      <c r="T41" s="262"/>
      <c r="U41" s="229"/>
      <c r="V41" s="230"/>
      <c r="W41" s="231"/>
      <c r="X41" s="230"/>
      <c r="Y41" s="232">
        <f t="shared" si="6"/>
        <v>0</v>
      </c>
      <c r="Z41" s="232">
        <f t="shared" si="3"/>
        <v>0</v>
      </c>
      <c r="AA41" s="232">
        <f t="shared" si="4"/>
        <v>0</v>
      </c>
      <c r="AB41" s="111"/>
      <c r="AC41" s="233"/>
      <c r="AD41" s="233"/>
      <c r="AE41" s="234">
        <f t="shared" si="5"/>
        <v>0</v>
      </c>
    </row>
    <row r="42" spans="1:31" x14ac:dyDescent="0.25">
      <c r="A42" s="110"/>
      <c r="B42" s="111"/>
      <c r="C42" s="111"/>
      <c r="D42" s="111"/>
      <c r="E42" s="111"/>
      <c r="F42" s="111"/>
      <c r="G42" s="111"/>
      <c r="H42" s="111"/>
      <c r="I42" s="111"/>
      <c r="J42" s="111"/>
      <c r="K42" s="111"/>
      <c r="L42" s="111"/>
      <c r="M42" s="111"/>
      <c r="N42" s="111"/>
      <c r="O42" s="273"/>
      <c r="P42" s="273"/>
      <c r="Q42" s="273"/>
      <c r="R42" s="273"/>
      <c r="S42" s="266"/>
      <c r="T42" s="262"/>
      <c r="U42" s="229"/>
      <c r="V42" s="230"/>
      <c r="W42" s="231"/>
      <c r="X42" s="230"/>
      <c r="Y42" s="232">
        <f t="shared" si="6"/>
        <v>0</v>
      </c>
      <c r="Z42" s="232">
        <f t="shared" si="3"/>
        <v>0</v>
      </c>
      <c r="AA42" s="232">
        <f t="shared" si="4"/>
        <v>0</v>
      </c>
      <c r="AB42" s="111"/>
      <c r="AC42" s="233"/>
      <c r="AD42" s="233"/>
      <c r="AE42" s="234">
        <f t="shared" si="5"/>
        <v>0</v>
      </c>
    </row>
    <row r="43" spans="1:31" x14ac:dyDescent="0.25">
      <c r="A43" s="110"/>
      <c r="B43" s="111"/>
      <c r="C43" s="111"/>
      <c r="D43" s="111"/>
      <c r="E43" s="111"/>
      <c r="F43" s="111"/>
      <c r="G43" s="111"/>
      <c r="H43" s="111"/>
      <c r="I43" s="111"/>
      <c r="J43" s="111"/>
      <c r="K43" s="111"/>
      <c r="L43" s="111"/>
      <c r="M43" s="111"/>
      <c r="N43" s="111"/>
      <c r="O43" s="273"/>
      <c r="P43" s="273"/>
      <c r="Q43" s="273"/>
      <c r="R43" s="273"/>
      <c r="S43" s="266"/>
      <c r="T43" s="262"/>
      <c r="U43" s="229"/>
      <c r="V43" s="230"/>
      <c r="W43" s="231"/>
      <c r="X43" s="230"/>
      <c r="Y43" s="232">
        <f t="shared" si="6"/>
        <v>0</v>
      </c>
      <c r="Z43" s="232">
        <f t="shared" si="3"/>
        <v>0</v>
      </c>
      <c r="AA43" s="232">
        <f t="shared" si="4"/>
        <v>0</v>
      </c>
      <c r="AB43" s="111"/>
      <c r="AC43" s="233"/>
      <c r="AD43" s="233"/>
      <c r="AE43" s="234">
        <f t="shared" si="5"/>
        <v>0</v>
      </c>
    </row>
    <row r="44" spans="1:31" x14ac:dyDescent="0.25">
      <c r="A44" s="110"/>
      <c r="B44" s="111"/>
      <c r="C44" s="111"/>
      <c r="D44" s="111"/>
      <c r="E44" s="111"/>
      <c r="F44" s="111"/>
      <c r="G44" s="111"/>
      <c r="H44" s="111"/>
      <c r="I44" s="111"/>
      <c r="J44" s="111"/>
      <c r="K44" s="111"/>
      <c r="L44" s="111"/>
      <c r="M44" s="111"/>
      <c r="N44" s="111"/>
      <c r="O44" s="273"/>
      <c r="P44" s="273"/>
      <c r="Q44" s="273"/>
      <c r="R44" s="273"/>
      <c r="S44" s="266"/>
      <c r="T44" s="262"/>
      <c r="U44" s="229"/>
      <c r="V44" s="230"/>
      <c r="W44" s="231"/>
      <c r="X44" s="230"/>
      <c r="Y44" s="232">
        <f t="shared" si="6"/>
        <v>0</v>
      </c>
      <c r="Z44" s="232">
        <f t="shared" si="3"/>
        <v>0</v>
      </c>
      <c r="AA44" s="232">
        <f t="shared" si="4"/>
        <v>0</v>
      </c>
      <c r="AB44" s="111"/>
      <c r="AC44" s="233"/>
      <c r="AD44" s="233"/>
      <c r="AE44" s="234">
        <f t="shared" si="5"/>
        <v>0</v>
      </c>
    </row>
    <row r="45" spans="1:31" x14ac:dyDescent="0.25">
      <c r="A45" s="110"/>
      <c r="B45" s="111"/>
      <c r="C45" s="111"/>
      <c r="D45" s="111"/>
      <c r="E45" s="111"/>
      <c r="F45" s="111"/>
      <c r="G45" s="111"/>
      <c r="H45" s="111"/>
      <c r="I45" s="111"/>
      <c r="J45" s="111"/>
      <c r="K45" s="111"/>
      <c r="L45" s="111"/>
      <c r="M45" s="111"/>
      <c r="N45" s="111"/>
      <c r="O45" s="273"/>
      <c r="P45" s="273"/>
      <c r="Q45" s="273"/>
      <c r="R45" s="273"/>
      <c r="S45" s="266"/>
      <c r="T45" s="262"/>
      <c r="U45" s="229"/>
      <c r="V45" s="230"/>
      <c r="W45" s="231"/>
      <c r="X45" s="230"/>
      <c r="Y45" s="232">
        <f t="shared" si="6"/>
        <v>0</v>
      </c>
      <c r="Z45" s="232">
        <f t="shared" si="3"/>
        <v>0</v>
      </c>
      <c r="AA45" s="232">
        <f t="shared" si="4"/>
        <v>0</v>
      </c>
      <c r="AB45" s="111"/>
      <c r="AC45" s="233"/>
      <c r="AD45" s="233"/>
      <c r="AE45" s="234">
        <f t="shared" si="5"/>
        <v>0</v>
      </c>
    </row>
    <row r="46" spans="1:31" x14ac:dyDescent="0.25">
      <c r="A46" s="110"/>
      <c r="B46" s="111"/>
      <c r="C46" s="111"/>
      <c r="D46" s="111"/>
      <c r="E46" s="111"/>
      <c r="F46" s="111"/>
      <c r="G46" s="111"/>
      <c r="H46" s="111"/>
      <c r="I46" s="111"/>
      <c r="J46" s="111"/>
      <c r="K46" s="111"/>
      <c r="L46" s="111"/>
      <c r="M46" s="111"/>
      <c r="N46" s="111"/>
      <c r="O46" s="273"/>
      <c r="P46" s="273"/>
      <c r="Q46" s="273"/>
      <c r="R46" s="273"/>
      <c r="S46" s="266"/>
      <c r="T46" s="262"/>
      <c r="U46" s="229"/>
      <c r="V46" s="230"/>
      <c r="W46" s="231"/>
      <c r="X46" s="230"/>
      <c r="Y46" s="232">
        <f t="shared" si="6"/>
        <v>0</v>
      </c>
      <c r="Z46" s="232">
        <f t="shared" si="3"/>
        <v>0</v>
      </c>
      <c r="AA46" s="232">
        <f t="shared" si="4"/>
        <v>0</v>
      </c>
      <c r="AB46" s="111"/>
      <c r="AC46" s="233"/>
      <c r="AD46" s="233"/>
      <c r="AE46" s="234">
        <f t="shared" si="5"/>
        <v>0</v>
      </c>
    </row>
    <row r="47" spans="1:31" x14ac:dyDescent="0.25">
      <c r="A47" s="110"/>
      <c r="B47" s="111"/>
      <c r="C47" s="111"/>
      <c r="D47" s="111"/>
      <c r="E47" s="111"/>
      <c r="F47" s="111"/>
      <c r="G47" s="111"/>
      <c r="H47" s="111"/>
      <c r="I47" s="111"/>
      <c r="J47" s="111"/>
      <c r="K47" s="111"/>
      <c r="L47" s="111"/>
      <c r="M47" s="111"/>
      <c r="N47" s="111"/>
      <c r="O47" s="273"/>
      <c r="P47" s="273"/>
      <c r="Q47" s="273"/>
      <c r="R47" s="273"/>
      <c r="S47" s="266"/>
      <c r="T47" s="262"/>
      <c r="U47" s="229"/>
      <c r="V47" s="230"/>
      <c r="W47" s="231"/>
      <c r="X47" s="230"/>
      <c r="Y47" s="232">
        <f t="shared" si="6"/>
        <v>0</v>
      </c>
      <c r="Z47" s="232">
        <f t="shared" si="3"/>
        <v>0</v>
      </c>
      <c r="AA47" s="232">
        <f t="shared" si="4"/>
        <v>0</v>
      </c>
      <c r="AB47" s="111"/>
      <c r="AC47" s="233"/>
      <c r="AD47" s="233"/>
      <c r="AE47" s="234">
        <f t="shared" si="5"/>
        <v>0</v>
      </c>
    </row>
    <row r="48" spans="1:31" x14ac:dyDescent="0.25">
      <c r="A48" s="110"/>
      <c r="B48" s="111"/>
      <c r="C48" s="111"/>
      <c r="D48" s="111"/>
      <c r="E48" s="111"/>
      <c r="F48" s="111"/>
      <c r="G48" s="111"/>
      <c r="H48" s="111"/>
      <c r="I48" s="111"/>
      <c r="J48" s="111"/>
      <c r="K48" s="111"/>
      <c r="L48" s="111"/>
      <c r="M48" s="111"/>
      <c r="N48" s="111"/>
      <c r="O48" s="273"/>
      <c r="P48" s="273"/>
      <c r="Q48" s="273"/>
      <c r="R48" s="273"/>
      <c r="S48" s="266"/>
      <c r="T48" s="262"/>
      <c r="U48" s="229"/>
      <c r="V48" s="230"/>
      <c r="W48" s="231"/>
      <c r="X48" s="230"/>
      <c r="Y48" s="232">
        <f t="shared" si="6"/>
        <v>0</v>
      </c>
      <c r="Z48" s="232">
        <f t="shared" si="3"/>
        <v>0</v>
      </c>
      <c r="AA48" s="232">
        <f t="shared" si="4"/>
        <v>0</v>
      </c>
      <c r="AB48" s="111"/>
      <c r="AC48" s="233"/>
      <c r="AD48" s="233"/>
      <c r="AE48" s="234">
        <f t="shared" si="5"/>
        <v>0</v>
      </c>
    </row>
    <row r="49" spans="1:31" x14ac:dyDescent="0.25">
      <c r="A49" s="110"/>
      <c r="B49" s="111"/>
      <c r="C49" s="111"/>
      <c r="D49" s="111"/>
      <c r="E49" s="111"/>
      <c r="F49" s="111"/>
      <c r="G49" s="111"/>
      <c r="H49" s="111"/>
      <c r="I49" s="111"/>
      <c r="J49" s="111"/>
      <c r="K49" s="111"/>
      <c r="L49" s="111"/>
      <c r="M49" s="111"/>
      <c r="N49" s="111"/>
      <c r="O49" s="273"/>
      <c r="P49" s="273"/>
      <c r="Q49" s="273"/>
      <c r="R49" s="273"/>
      <c r="S49" s="266"/>
      <c r="T49" s="262"/>
      <c r="U49" s="229"/>
      <c r="V49" s="230"/>
      <c r="W49" s="231"/>
      <c r="X49" s="230"/>
      <c r="Y49" s="232">
        <f t="shared" si="6"/>
        <v>0</v>
      </c>
      <c r="Z49" s="232">
        <f t="shared" si="3"/>
        <v>0</v>
      </c>
      <c r="AA49" s="232">
        <f t="shared" si="4"/>
        <v>0</v>
      </c>
      <c r="AB49" s="111"/>
      <c r="AC49" s="233"/>
      <c r="AD49" s="233"/>
      <c r="AE49" s="234">
        <f t="shared" si="5"/>
        <v>0</v>
      </c>
    </row>
    <row r="50" spans="1:31" x14ac:dyDescent="0.25">
      <c r="A50" s="110"/>
      <c r="B50" s="111"/>
      <c r="C50" s="111"/>
      <c r="D50" s="111"/>
      <c r="E50" s="111"/>
      <c r="F50" s="111"/>
      <c r="G50" s="111"/>
      <c r="H50" s="111"/>
      <c r="I50" s="111"/>
      <c r="J50" s="111"/>
      <c r="K50" s="111"/>
      <c r="L50" s="111"/>
      <c r="M50" s="111"/>
      <c r="N50" s="111"/>
      <c r="O50" s="273"/>
      <c r="P50" s="273"/>
      <c r="Q50" s="273"/>
      <c r="R50" s="273"/>
      <c r="S50" s="266"/>
      <c r="T50" s="262"/>
      <c r="U50" s="229"/>
      <c r="V50" s="230"/>
      <c r="W50" s="231"/>
      <c r="X50" s="230"/>
      <c r="Y50" s="232">
        <f t="shared" si="6"/>
        <v>0</v>
      </c>
      <c r="Z50" s="232">
        <f t="shared" si="3"/>
        <v>0</v>
      </c>
      <c r="AA50" s="232">
        <f t="shared" si="4"/>
        <v>0</v>
      </c>
      <c r="AB50" s="111"/>
      <c r="AC50" s="233"/>
      <c r="AD50" s="233"/>
      <c r="AE50" s="234">
        <f t="shared" si="5"/>
        <v>0</v>
      </c>
    </row>
    <row r="51" spans="1:31" x14ac:dyDescent="0.25">
      <c r="A51" s="110"/>
      <c r="B51" s="111"/>
      <c r="C51" s="111"/>
      <c r="D51" s="111"/>
      <c r="E51" s="111"/>
      <c r="F51" s="111"/>
      <c r="G51" s="111"/>
      <c r="H51" s="111"/>
      <c r="I51" s="111"/>
      <c r="J51" s="111"/>
      <c r="K51" s="111"/>
      <c r="L51" s="111"/>
      <c r="M51" s="111"/>
      <c r="N51" s="111"/>
      <c r="O51" s="273"/>
      <c r="P51" s="273"/>
      <c r="Q51" s="273"/>
      <c r="R51" s="273"/>
      <c r="S51" s="266"/>
      <c r="T51" s="262"/>
      <c r="U51" s="229"/>
      <c r="V51" s="230"/>
      <c r="W51" s="231"/>
      <c r="X51" s="230"/>
      <c r="Y51" s="232">
        <f t="shared" si="6"/>
        <v>0</v>
      </c>
      <c r="Z51" s="232">
        <f t="shared" si="3"/>
        <v>0</v>
      </c>
      <c r="AA51" s="232">
        <f t="shared" si="4"/>
        <v>0</v>
      </c>
      <c r="AB51" s="111"/>
      <c r="AC51" s="233"/>
      <c r="AD51" s="233"/>
      <c r="AE51" s="234">
        <f t="shared" si="5"/>
        <v>0</v>
      </c>
    </row>
    <row r="52" spans="1:31" x14ac:dyDescent="0.25">
      <c r="A52" s="110"/>
      <c r="B52" s="111"/>
      <c r="C52" s="111"/>
      <c r="D52" s="111"/>
      <c r="E52" s="111"/>
      <c r="F52" s="111"/>
      <c r="G52" s="111"/>
      <c r="H52" s="111"/>
      <c r="I52" s="111"/>
      <c r="J52" s="111"/>
      <c r="K52" s="111"/>
      <c r="L52" s="111"/>
      <c r="M52" s="111"/>
      <c r="N52" s="111"/>
      <c r="O52" s="273"/>
      <c r="P52" s="273"/>
      <c r="Q52" s="273"/>
      <c r="R52" s="273"/>
      <c r="S52" s="266"/>
      <c r="T52" s="262"/>
      <c r="U52" s="229"/>
      <c r="V52" s="230"/>
      <c r="W52" s="231"/>
      <c r="X52" s="230"/>
      <c r="Y52" s="232">
        <f t="shared" si="6"/>
        <v>0</v>
      </c>
      <c r="Z52" s="232">
        <f t="shared" si="3"/>
        <v>0</v>
      </c>
      <c r="AA52" s="232">
        <f t="shared" si="4"/>
        <v>0</v>
      </c>
      <c r="AB52" s="111"/>
      <c r="AC52" s="233"/>
      <c r="AD52" s="233"/>
      <c r="AE52" s="234">
        <f t="shared" si="5"/>
        <v>0</v>
      </c>
    </row>
    <row r="53" spans="1:31" x14ac:dyDescent="0.25">
      <c r="A53" s="110"/>
      <c r="B53" s="111"/>
      <c r="C53" s="111"/>
      <c r="D53" s="111"/>
      <c r="E53" s="111"/>
      <c r="F53" s="111"/>
      <c r="G53" s="111"/>
      <c r="H53" s="111"/>
      <c r="I53" s="111"/>
      <c r="J53" s="111"/>
      <c r="K53" s="111"/>
      <c r="L53" s="111"/>
      <c r="M53" s="111"/>
      <c r="N53" s="111"/>
      <c r="O53" s="273"/>
      <c r="P53" s="273"/>
      <c r="Q53" s="273"/>
      <c r="R53" s="273"/>
      <c r="S53" s="266"/>
      <c r="T53" s="262"/>
      <c r="U53" s="229"/>
      <c r="V53" s="230"/>
      <c r="W53" s="231"/>
      <c r="X53" s="230"/>
      <c r="Y53" s="232">
        <f t="shared" si="6"/>
        <v>0</v>
      </c>
      <c r="Z53" s="232">
        <f t="shared" si="3"/>
        <v>0</v>
      </c>
      <c r="AA53" s="232">
        <f t="shared" si="4"/>
        <v>0</v>
      </c>
      <c r="AB53" s="111"/>
      <c r="AC53" s="233"/>
      <c r="AD53" s="233"/>
      <c r="AE53" s="234">
        <f t="shared" si="5"/>
        <v>0</v>
      </c>
    </row>
    <row r="54" spans="1:31" x14ac:dyDescent="0.25">
      <c r="A54" s="110"/>
      <c r="B54" s="111"/>
      <c r="C54" s="111"/>
      <c r="D54" s="111"/>
      <c r="E54" s="111"/>
      <c r="F54" s="111"/>
      <c r="G54" s="111"/>
      <c r="H54" s="111"/>
      <c r="I54" s="111"/>
      <c r="J54" s="111"/>
      <c r="K54" s="111"/>
      <c r="L54" s="111"/>
      <c r="M54" s="111"/>
      <c r="N54" s="111"/>
      <c r="O54" s="273"/>
      <c r="P54" s="273"/>
      <c r="Q54" s="273"/>
      <c r="R54" s="273"/>
      <c r="S54" s="266"/>
      <c r="T54" s="262"/>
      <c r="U54" s="229"/>
      <c r="V54" s="230"/>
      <c r="W54" s="231"/>
      <c r="X54" s="230"/>
      <c r="Y54" s="232">
        <f t="shared" si="6"/>
        <v>0</v>
      </c>
      <c r="Z54" s="232">
        <f t="shared" si="3"/>
        <v>0</v>
      </c>
      <c r="AA54" s="232">
        <f t="shared" si="4"/>
        <v>0</v>
      </c>
      <c r="AB54" s="111"/>
      <c r="AC54" s="233"/>
      <c r="AD54" s="233"/>
      <c r="AE54" s="234">
        <f t="shared" si="5"/>
        <v>0</v>
      </c>
    </row>
    <row r="55" spans="1:31" x14ac:dyDescent="0.25">
      <c r="A55" s="110"/>
      <c r="B55" s="111"/>
      <c r="C55" s="111"/>
      <c r="D55" s="111"/>
      <c r="E55" s="111"/>
      <c r="F55" s="111"/>
      <c r="G55" s="111"/>
      <c r="H55" s="111"/>
      <c r="I55" s="111"/>
      <c r="J55" s="111"/>
      <c r="K55" s="111"/>
      <c r="L55" s="111"/>
      <c r="M55" s="111"/>
      <c r="N55" s="111"/>
      <c r="O55" s="273"/>
      <c r="P55" s="273"/>
      <c r="Q55" s="273"/>
      <c r="R55" s="273"/>
      <c r="S55" s="266"/>
      <c r="T55" s="262"/>
      <c r="U55" s="229"/>
      <c r="V55" s="230"/>
      <c r="W55" s="231"/>
      <c r="X55" s="230"/>
      <c r="Y55" s="232">
        <f t="shared" si="6"/>
        <v>0</v>
      </c>
      <c r="Z55" s="232">
        <f t="shared" si="3"/>
        <v>0</v>
      </c>
      <c r="AA55" s="232">
        <f t="shared" si="4"/>
        <v>0</v>
      </c>
      <c r="AB55" s="111"/>
      <c r="AC55" s="233"/>
      <c r="AD55" s="233"/>
      <c r="AE55" s="234">
        <f t="shared" si="5"/>
        <v>0</v>
      </c>
    </row>
    <row r="56" spans="1:31" x14ac:dyDescent="0.25">
      <c r="A56" s="110"/>
      <c r="B56" s="111"/>
      <c r="C56" s="111"/>
      <c r="D56" s="111"/>
      <c r="E56" s="111"/>
      <c r="F56" s="111"/>
      <c r="G56" s="111"/>
      <c r="H56" s="111"/>
      <c r="I56" s="111"/>
      <c r="J56" s="111"/>
      <c r="K56" s="111"/>
      <c r="L56" s="111"/>
      <c r="M56" s="111"/>
      <c r="N56" s="111"/>
      <c r="O56" s="273"/>
      <c r="P56" s="273"/>
      <c r="Q56" s="273"/>
      <c r="R56" s="273"/>
      <c r="S56" s="266"/>
      <c r="T56" s="262"/>
      <c r="U56" s="229"/>
      <c r="V56" s="230"/>
      <c r="W56" s="231"/>
      <c r="X56" s="230"/>
      <c r="Y56" s="232">
        <f t="shared" si="6"/>
        <v>0</v>
      </c>
      <c r="Z56" s="232">
        <f t="shared" si="3"/>
        <v>0</v>
      </c>
      <c r="AA56" s="232">
        <f t="shared" si="4"/>
        <v>0</v>
      </c>
      <c r="AB56" s="111"/>
      <c r="AC56" s="233"/>
      <c r="AD56" s="233"/>
      <c r="AE56" s="234">
        <f t="shared" si="5"/>
        <v>0</v>
      </c>
    </row>
    <row r="57" spans="1:31" x14ac:dyDescent="0.25">
      <c r="A57" s="110"/>
      <c r="B57" s="111"/>
      <c r="C57" s="111"/>
      <c r="D57" s="111"/>
      <c r="E57" s="111"/>
      <c r="F57" s="111"/>
      <c r="G57" s="111"/>
      <c r="H57" s="111"/>
      <c r="I57" s="111"/>
      <c r="J57" s="111"/>
      <c r="K57" s="111"/>
      <c r="L57" s="111"/>
      <c r="M57" s="111"/>
      <c r="N57" s="111"/>
      <c r="O57" s="273"/>
      <c r="P57" s="273"/>
      <c r="Q57" s="273"/>
      <c r="R57" s="273"/>
      <c r="S57" s="266"/>
      <c r="T57" s="262"/>
      <c r="U57" s="229"/>
      <c r="V57" s="230"/>
      <c r="W57" s="231"/>
      <c r="X57" s="230"/>
      <c r="Y57" s="232">
        <f t="shared" si="6"/>
        <v>0</v>
      </c>
      <c r="Z57" s="232">
        <f t="shared" si="3"/>
        <v>0</v>
      </c>
      <c r="AA57" s="232">
        <f t="shared" si="4"/>
        <v>0</v>
      </c>
      <c r="AB57" s="111"/>
      <c r="AC57" s="233"/>
      <c r="AD57" s="233"/>
      <c r="AE57" s="234">
        <f t="shared" si="5"/>
        <v>0</v>
      </c>
    </row>
    <row r="58" spans="1:31" x14ac:dyDescent="0.25">
      <c r="A58" s="110"/>
      <c r="B58" s="111"/>
      <c r="C58" s="111"/>
      <c r="D58" s="111"/>
      <c r="E58" s="111"/>
      <c r="F58" s="111"/>
      <c r="G58" s="111"/>
      <c r="H58" s="111"/>
      <c r="I58" s="111"/>
      <c r="J58" s="111"/>
      <c r="K58" s="111"/>
      <c r="L58" s="111"/>
      <c r="M58" s="111"/>
      <c r="N58" s="111"/>
      <c r="O58" s="273"/>
      <c r="P58" s="273"/>
      <c r="Q58" s="273"/>
      <c r="R58" s="273"/>
      <c r="S58" s="266"/>
      <c r="T58" s="262"/>
      <c r="U58" s="229"/>
      <c r="V58" s="230"/>
      <c r="W58" s="231"/>
      <c r="X58" s="230"/>
      <c r="Y58" s="232">
        <f t="shared" si="6"/>
        <v>0</v>
      </c>
      <c r="Z58" s="232">
        <f t="shared" si="3"/>
        <v>0</v>
      </c>
      <c r="AA58" s="232">
        <f t="shared" si="4"/>
        <v>0</v>
      </c>
      <c r="AB58" s="111"/>
      <c r="AC58" s="233"/>
      <c r="AD58" s="233"/>
      <c r="AE58" s="234">
        <f t="shared" si="5"/>
        <v>0</v>
      </c>
    </row>
    <row r="59" spans="1:31" x14ac:dyDescent="0.25">
      <c r="A59" s="110"/>
      <c r="B59" s="111"/>
      <c r="C59" s="111"/>
      <c r="D59" s="111"/>
      <c r="E59" s="111"/>
      <c r="F59" s="111"/>
      <c r="G59" s="111"/>
      <c r="H59" s="111"/>
      <c r="I59" s="111"/>
      <c r="J59" s="111"/>
      <c r="K59" s="111"/>
      <c r="L59" s="111"/>
      <c r="M59" s="111"/>
      <c r="N59" s="111"/>
      <c r="O59" s="273"/>
      <c r="P59" s="273"/>
      <c r="Q59" s="273"/>
      <c r="R59" s="273"/>
      <c r="S59" s="266"/>
      <c r="T59" s="262"/>
      <c r="U59" s="229"/>
      <c r="V59" s="230"/>
      <c r="W59" s="231"/>
      <c r="X59" s="230"/>
      <c r="Y59" s="232">
        <f t="shared" si="6"/>
        <v>0</v>
      </c>
      <c r="Z59" s="232">
        <f t="shared" si="3"/>
        <v>0</v>
      </c>
      <c r="AA59" s="232">
        <f t="shared" si="4"/>
        <v>0</v>
      </c>
      <c r="AB59" s="111"/>
      <c r="AC59" s="233"/>
      <c r="AD59" s="233"/>
      <c r="AE59" s="234">
        <f t="shared" si="5"/>
        <v>0</v>
      </c>
    </row>
    <row r="60" spans="1:31" x14ac:dyDescent="0.25">
      <c r="A60" s="110"/>
      <c r="B60" s="111"/>
      <c r="C60" s="111"/>
      <c r="D60" s="111"/>
      <c r="E60" s="111"/>
      <c r="F60" s="111"/>
      <c r="G60" s="111"/>
      <c r="H60" s="111"/>
      <c r="I60" s="111"/>
      <c r="J60" s="111"/>
      <c r="K60" s="111"/>
      <c r="L60" s="111"/>
      <c r="M60" s="111"/>
      <c r="N60" s="111"/>
      <c r="O60" s="273"/>
      <c r="P60" s="273"/>
      <c r="Q60" s="273"/>
      <c r="R60" s="273"/>
      <c r="S60" s="266"/>
      <c r="T60" s="262"/>
      <c r="U60" s="229"/>
      <c r="V60" s="230"/>
      <c r="W60" s="231"/>
      <c r="X60" s="230"/>
      <c r="Y60" s="232">
        <f t="shared" si="6"/>
        <v>0</v>
      </c>
      <c r="Z60" s="232">
        <f t="shared" si="3"/>
        <v>0</v>
      </c>
      <c r="AA60" s="232">
        <f t="shared" si="4"/>
        <v>0</v>
      </c>
      <c r="AB60" s="111"/>
      <c r="AC60" s="233"/>
      <c r="AD60" s="233"/>
      <c r="AE60" s="234">
        <f t="shared" si="5"/>
        <v>0</v>
      </c>
    </row>
    <row r="61" spans="1:31" x14ac:dyDescent="0.25">
      <c r="A61" s="110"/>
      <c r="B61" s="111"/>
      <c r="C61" s="111"/>
      <c r="D61" s="111"/>
      <c r="E61" s="111"/>
      <c r="F61" s="111"/>
      <c r="G61" s="111"/>
      <c r="H61" s="111"/>
      <c r="I61" s="111"/>
      <c r="J61" s="111"/>
      <c r="K61" s="111"/>
      <c r="L61" s="111"/>
      <c r="M61" s="111"/>
      <c r="N61" s="111"/>
      <c r="O61" s="273"/>
      <c r="P61" s="273"/>
      <c r="Q61" s="273"/>
      <c r="R61" s="273"/>
      <c r="S61" s="266"/>
      <c r="T61" s="262"/>
      <c r="U61" s="229"/>
      <c r="V61" s="230"/>
      <c r="W61" s="231"/>
      <c r="X61" s="230"/>
      <c r="Y61" s="232">
        <f t="shared" si="6"/>
        <v>0</v>
      </c>
      <c r="Z61" s="232">
        <f t="shared" si="3"/>
        <v>0</v>
      </c>
      <c r="AA61" s="232">
        <f t="shared" si="4"/>
        <v>0</v>
      </c>
      <c r="AB61" s="111"/>
      <c r="AC61" s="233"/>
      <c r="AD61" s="233"/>
      <c r="AE61" s="234">
        <f t="shared" si="5"/>
        <v>0</v>
      </c>
    </row>
    <row r="62" spans="1:31" x14ac:dyDescent="0.25">
      <c r="A62" s="110"/>
      <c r="B62" s="111"/>
      <c r="C62" s="111"/>
      <c r="D62" s="111"/>
      <c r="E62" s="111"/>
      <c r="F62" s="111"/>
      <c r="G62" s="111"/>
      <c r="H62" s="111"/>
      <c r="I62" s="111"/>
      <c r="J62" s="111"/>
      <c r="K62" s="111"/>
      <c r="L62" s="111"/>
      <c r="M62" s="111"/>
      <c r="N62" s="111"/>
      <c r="O62" s="273"/>
      <c r="P62" s="273"/>
      <c r="Q62" s="273"/>
      <c r="R62" s="273"/>
      <c r="S62" s="266"/>
      <c r="T62" s="262"/>
      <c r="U62" s="229"/>
      <c r="V62" s="230"/>
      <c r="W62" s="231"/>
      <c r="X62" s="230"/>
      <c r="Y62" s="232">
        <f t="shared" si="6"/>
        <v>0</v>
      </c>
      <c r="Z62" s="232">
        <f t="shared" si="3"/>
        <v>0</v>
      </c>
      <c r="AA62" s="232">
        <f t="shared" si="4"/>
        <v>0</v>
      </c>
      <c r="AB62" s="111"/>
      <c r="AC62" s="233"/>
      <c r="AD62" s="233"/>
      <c r="AE62" s="234">
        <f t="shared" si="5"/>
        <v>0</v>
      </c>
    </row>
    <row r="63" spans="1:31" x14ac:dyDescent="0.25">
      <c r="A63" s="110"/>
      <c r="B63" s="111"/>
      <c r="C63" s="111"/>
      <c r="D63" s="111"/>
      <c r="E63" s="111"/>
      <c r="F63" s="111"/>
      <c r="G63" s="111"/>
      <c r="H63" s="111"/>
      <c r="I63" s="111"/>
      <c r="J63" s="111"/>
      <c r="K63" s="111"/>
      <c r="L63" s="111"/>
      <c r="M63" s="111"/>
      <c r="N63" s="111"/>
      <c r="O63" s="273"/>
      <c r="P63" s="273"/>
      <c r="Q63" s="273"/>
      <c r="R63" s="273"/>
      <c r="S63" s="266"/>
      <c r="T63" s="262"/>
      <c r="U63" s="229"/>
      <c r="V63" s="230"/>
      <c r="W63" s="231"/>
      <c r="X63" s="230"/>
      <c r="Y63" s="232">
        <f t="shared" si="6"/>
        <v>0</v>
      </c>
      <c r="Z63" s="232">
        <f t="shared" si="3"/>
        <v>0</v>
      </c>
      <c r="AA63" s="232">
        <f t="shared" si="4"/>
        <v>0</v>
      </c>
      <c r="AB63" s="111"/>
      <c r="AC63" s="233"/>
      <c r="AD63" s="233"/>
      <c r="AE63" s="234">
        <f t="shared" si="5"/>
        <v>0</v>
      </c>
    </row>
    <row r="64" spans="1:31" x14ac:dyDescent="0.25">
      <c r="A64" s="110"/>
      <c r="B64" s="111"/>
      <c r="C64" s="111"/>
      <c r="D64" s="111"/>
      <c r="E64" s="111"/>
      <c r="F64" s="111"/>
      <c r="G64" s="111"/>
      <c r="H64" s="111"/>
      <c r="I64" s="111"/>
      <c r="J64" s="111"/>
      <c r="K64" s="111"/>
      <c r="L64" s="111"/>
      <c r="M64" s="111"/>
      <c r="N64" s="111"/>
      <c r="O64" s="273"/>
      <c r="P64" s="273"/>
      <c r="Q64" s="273"/>
      <c r="R64" s="273"/>
      <c r="S64" s="266"/>
      <c r="T64" s="262"/>
      <c r="U64" s="229"/>
      <c r="V64" s="230"/>
      <c r="W64" s="231"/>
      <c r="X64" s="230"/>
      <c r="Y64" s="232">
        <f t="shared" si="6"/>
        <v>0</v>
      </c>
      <c r="Z64" s="232">
        <f t="shared" si="3"/>
        <v>0</v>
      </c>
      <c r="AA64" s="232">
        <f t="shared" si="4"/>
        <v>0</v>
      </c>
      <c r="AB64" s="111"/>
      <c r="AC64" s="233"/>
      <c r="AD64" s="233"/>
      <c r="AE64" s="234">
        <f t="shared" si="5"/>
        <v>0</v>
      </c>
    </row>
    <row r="65" spans="1:31" x14ac:dyDescent="0.25">
      <c r="A65" s="110"/>
      <c r="B65" s="111"/>
      <c r="C65" s="111"/>
      <c r="D65" s="111"/>
      <c r="E65" s="111"/>
      <c r="F65" s="111"/>
      <c r="G65" s="111"/>
      <c r="H65" s="111"/>
      <c r="I65" s="111"/>
      <c r="J65" s="111"/>
      <c r="K65" s="111"/>
      <c r="L65" s="111"/>
      <c r="M65" s="111"/>
      <c r="N65" s="111"/>
      <c r="O65" s="273"/>
      <c r="P65" s="273"/>
      <c r="Q65" s="273"/>
      <c r="R65" s="273"/>
      <c r="S65" s="266"/>
      <c r="T65" s="262"/>
      <c r="U65" s="229"/>
      <c r="V65" s="230"/>
      <c r="W65" s="231"/>
      <c r="X65" s="230"/>
      <c r="Y65" s="232">
        <f t="shared" si="6"/>
        <v>0</v>
      </c>
      <c r="Z65" s="232">
        <f t="shared" si="3"/>
        <v>0</v>
      </c>
      <c r="AA65" s="232">
        <f t="shared" si="4"/>
        <v>0</v>
      </c>
      <c r="AB65" s="111"/>
      <c r="AC65" s="233"/>
      <c r="AD65" s="233"/>
      <c r="AE65" s="234">
        <f t="shared" si="5"/>
        <v>0</v>
      </c>
    </row>
    <row r="66" spans="1:31" x14ac:dyDescent="0.25">
      <c r="A66" s="110"/>
      <c r="B66" s="111"/>
      <c r="C66" s="111"/>
      <c r="D66" s="111"/>
      <c r="E66" s="111"/>
      <c r="F66" s="111"/>
      <c r="G66" s="111"/>
      <c r="H66" s="111"/>
      <c r="I66" s="111"/>
      <c r="J66" s="111"/>
      <c r="K66" s="111"/>
      <c r="L66" s="111"/>
      <c r="M66" s="111"/>
      <c r="N66" s="111"/>
      <c r="O66" s="273"/>
      <c r="P66" s="273"/>
      <c r="Q66" s="273"/>
      <c r="R66" s="273"/>
      <c r="S66" s="266"/>
      <c r="T66" s="262"/>
      <c r="U66" s="229"/>
      <c r="V66" s="230"/>
      <c r="W66" s="231"/>
      <c r="X66" s="230"/>
      <c r="Y66" s="232">
        <f t="shared" si="6"/>
        <v>0</v>
      </c>
      <c r="Z66" s="232">
        <f t="shared" si="3"/>
        <v>0</v>
      </c>
      <c r="AA66" s="232">
        <f t="shared" si="4"/>
        <v>0</v>
      </c>
      <c r="AB66" s="111"/>
      <c r="AC66" s="233"/>
      <c r="AD66" s="233"/>
      <c r="AE66" s="234">
        <f t="shared" si="5"/>
        <v>0</v>
      </c>
    </row>
    <row r="67" spans="1:31" x14ac:dyDescent="0.25">
      <c r="A67" s="110"/>
      <c r="B67" s="111"/>
      <c r="C67" s="111"/>
      <c r="D67" s="111"/>
      <c r="E67" s="111"/>
      <c r="F67" s="111"/>
      <c r="G67" s="111"/>
      <c r="H67" s="111"/>
      <c r="I67" s="111"/>
      <c r="J67" s="111"/>
      <c r="K67" s="111"/>
      <c r="L67" s="111"/>
      <c r="M67" s="111"/>
      <c r="N67" s="111"/>
      <c r="O67" s="273"/>
      <c r="P67" s="273"/>
      <c r="Q67" s="273"/>
      <c r="R67" s="273"/>
      <c r="S67" s="266"/>
      <c r="T67" s="262"/>
      <c r="U67" s="229"/>
      <c r="V67" s="230"/>
      <c r="W67" s="231"/>
      <c r="X67" s="230"/>
      <c r="Y67" s="232">
        <f t="shared" si="6"/>
        <v>0</v>
      </c>
      <c r="Z67" s="232">
        <f t="shared" si="3"/>
        <v>0</v>
      </c>
      <c r="AA67" s="232">
        <f t="shared" si="4"/>
        <v>0</v>
      </c>
      <c r="AB67" s="111"/>
      <c r="AC67" s="233"/>
      <c r="AD67" s="233"/>
      <c r="AE67" s="234">
        <f t="shared" si="5"/>
        <v>0</v>
      </c>
    </row>
    <row r="68" spans="1:31" x14ac:dyDescent="0.25">
      <c r="A68" s="110"/>
      <c r="B68" s="111"/>
      <c r="C68" s="111"/>
      <c r="D68" s="111"/>
      <c r="E68" s="111"/>
      <c r="F68" s="111"/>
      <c r="G68" s="111"/>
      <c r="H68" s="111"/>
      <c r="I68" s="111"/>
      <c r="J68" s="111"/>
      <c r="K68" s="111"/>
      <c r="L68" s="111"/>
      <c r="M68" s="111"/>
      <c r="N68" s="111"/>
      <c r="O68" s="273"/>
      <c r="P68" s="273"/>
      <c r="Q68" s="273"/>
      <c r="R68" s="273"/>
      <c r="S68" s="266"/>
      <c r="T68" s="262"/>
      <c r="U68" s="229"/>
      <c r="V68" s="230"/>
      <c r="W68" s="231"/>
      <c r="X68" s="230"/>
      <c r="Y68" s="232">
        <f t="shared" si="6"/>
        <v>0</v>
      </c>
      <c r="Z68" s="232">
        <f t="shared" si="3"/>
        <v>0</v>
      </c>
      <c r="AA68" s="232">
        <f t="shared" si="4"/>
        <v>0</v>
      </c>
      <c r="AB68" s="111"/>
      <c r="AC68" s="233"/>
      <c r="AD68" s="233"/>
      <c r="AE68" s="234">
        <f t="shared" si="5"/>
        <v>0</v>
      </c>
    </row>
    <row r="69" spans="1:31" x14ac:dyDescent="0.25">
      <c r="A69" s="110"/>
      <c r="B69" s="111"/>
      <c r="C69" s="111"/>
      <c r="D69" s="111"/>
      <c r="E69" s="111"/>
      <c r="F69" s="111"/>
      <c r="G69" s="111"/>
      <c r="H69" s="111"/>
      <c r="I69" s="111"/>
      <c r="J69" s="111"/>
      <c r="K69" s="111"/>
      <c r="L69" s="111"/>
      <c r="M69" s="111"/>
      <c r="N69" s="111"/>
      <c r="O69" s="273"/>
      <c r="P69" s="273"/>
      <c r="Q69" s="273"/>
      <c r="R69" s="273"/>
      <c r="S69" s="266"/>
      <c r="T69" s="262"/>
      <c r="U69" s="229"/>
      <c r="V69" s="230"/>
      <c r="W69" s="231"/>
      <c r="X69" s="230"/>
      <c r="Y69" s="232">
        <f t="shared" si="6"/>
        <v>0</v>
      </c>
      <c r="Z69" s="232">
        <f t="shared" si="3"/>
        <v>0</v>
      </c>
      <c r="AA69" s="232">
        <f t="shared" si="4"/>
        <v>0</v>
      </c>
      <c r="AB69" s="111"/>
      <c r="AC69" s="233"/>
      <c r="AD69" s="233"/>
      <c r="AE69" s="234">
        <f t="shared" si="5"/>
        <v>0</v>
      </c>
    </row>
    <row r="70" spans="1:31" x14ac:dyDescent="0.25">
      <c r="A70" s="110"/>
      <c r="B70" s="111"/>
      <c r="C70" s="111"/>
      <c r="D70" s="111"/>
      <c r="E70" s="111"/>
      <c r="F70" s="111"/>
      <c r="G70" s="111"/>
      <c r="H70" s="111"/>
      <c r="I70" s="111"/>
      <c r="J70" s="111"/>
      <c r="K70" s="111"/>
      <c r="L70" s="111"/>
      <c r="M70" s="111"/>
      <c r="N70" s="111"/>
      <c r="O70" s="273"/>
      <c r="P70" s="273"/>
      <c r="Q70" s="273"/>
      <c r="R70" s="273"/>
      <c r="S70" s="266"/>
      <c r="T70" s="262"/>
      <c r="U70" s="229"/>
      <c r="V70" s="230"/>
      <c r="W70" s="231"/>
      <c r="X70" s="230"/>
      <c r="Y70" s="232">
        <f t="shared" si="6"/>
        <v>0</v>
      </c>
      <c r="Z70" s="232">
        <f t="shared" si="3"/>
        <v>0</v>
      </c>
      <c r="AA70" s="232">
        <f t="shared" si="4"/>
        <v>0</v>
      </c>
      <c r="AB70" s="111"/>
      <c r="AC70" s="233"/>
      <c r="AD70" s="233"/>
      <c r="AE70" s="234">
        <f t="shared" si="5"/>
        <v>0</v>
      </c>
    </row>
    <row r="71" spans="1:31" x14ac:dyDescent="0.25">
      <c r="A71" s="110"/>
      <c r="B71" s="111"/>
      <c r="C71" s="111"/>
      <c r="D71" s="111"/>
      <c r="E71" s="111"/>
      <c r="F71" s="111"/>
      <c r="G71" s="111"/>
      <c r="H71" s="111"/>
      <c r="I71" s="111"/>
      <c r="J71" s="111"/>
      <c r="K71" s="111"/>
      <c r="L71" s="111"/>
      <c r="M71" s="111"/>
      <c r="N71" s="111"/>
      <c r="O71" s="273"/>
      <c r="P71" s="273"/>
      <c r="Q71" s="273"/>
      <c r="R71" s="273"/>
      <c r="S71" s="266"/>
      <c r="T71" s="262"/>
      <c r="U71" s="229"/>
      <c r="V71" s="230"/>
      <c r="W71" s="231"/>
      <c r="X71" s="230"/>
      <c r="Y71" s="232">
        <f t="shared" si="6"/>
        <v>0</v>
      </c>
      <c r="Z71" s="232">
        <f t="shared" si="3"/>
        <v>0</v>
      </c>
      <c r="AA71" s="232">
        <f t="shared" si="4"/>
        <v>0</v>
      </c>
      <c r="AB71" s="111"/>
      <c r="AC71" s="233"/>
      <c r="AD71" s="233"/>
      <c r="AE71" s="234">
        <f t="shared" si="5"/>
        <v>0</v>
      </c>
    </row>
    <row r="72" spans="1:31" x14ac:dyDescent="0.25">
      <c r="A72" s="110"/>
      <c r="B72" s="111"/>
      <c r="C72" s="111"/>
      <c r="D72" s="111"/>
      <c r="E72" s="111"/>
      <c r="F72" s="111"/>
      <c r="G72" s="111"/>
      <c r="H72" s="111"/>
      <c r="I72" s="111"/>
      <c r="J72" s="111"/>
      <c r="K72" s="111"/>
      <c r="L72" s="111"/>
      <c r="M72" s="111"/>
      <c r="N72" s="111"/>
      <c r="O72" s="273"/>
      <c r="P72" s="273"/>
      <c r="Q72" s="273"/>
      <c r="R72" s="273"/>
      <c r="S72" s="266"/>
      <c r="T72" s="262"/>
      <c r="U72" s="229"/>
      <c r="V72" s="230"/>
      <c r="W72" s="231"/>
      <c r="X72" s="230"/>
      <c r="Y72" s="232">
        <f t="shared" si="6"/>
        <v>0</v>
      </c>
      <c r="Z72" s="232">
        <f t="shared" si="3"/>
        <v>0</v>
      </c>
      <c r="AA72" s="232">
        <f t="shared" si="4"/>
        <v>0</v>
      </c>
      <c r="AB72" s="111"/>
      <c r="AC72" s="233"/>
      <c r="AD72" s="233"/>
      <c r="AE72" s="234">
        <f t="shared" si="5"/>
        <v>0</v>
      </c>
    </row>
    <row r="73" spans="1:31" x14ac:dyDescent="0.25">
      <c r="A73" s="110"/>
      <c r="B73" s="111"/>
      <c r="C73" s="111"/>
      <c r="D73" s="111"/>
      <c r="E73" s="111"/>
      <c r="F73" s="111"/>
      <c r="G73" s="111"/>
      <c r="H73" s="111"/>
      <c r="I73" s="111"/>
      <c r="J73" s="111"/>
      <c r="K73" s="111"/>
      <c r="L73" s="111"/>
      <c r="M73" s="111"/>
      <c r="N73" s="111"/>
      <c r="O73" s="273"/>
      <c r="P73" s="273"/>
      <c r="Q73" s="273"/>
      <c r="R73" s="273"/>
      <c r="S73" s="266"/>
      <c r="T73" s="262"/>
      <c r="U73" s="229"/>
      <c r="V73" s="230"/>
      <c r="W73" s="231"/>
      <c r="X73" s="230"/>
      <c r="Y73" s="232">
        <f t="shared" si="6"/>
        <v>0</v>
      </c>
      <c r="Z73" s="232">
        <f t="shared" si="3"/>
        <v>0</v>
      </c>
      <c r="AA73" s="232">
        <f t="shared" si="4"/>
        <v>0</v>
      </c>
      <c r="AB73" s="111"/>
      <c r="AC73" s="233"/>
      <c r="AD73" s="233"/>
      <c r="AE73" s="234">
        <f t="shared" si="5"/>
        <v>0</v>
      </c>
    </row>
    <row r="74" spans="1:31" x14ac:dyDescent="0.25">
      <c r="A74" s="110"/>
      <c r="B74" s="111"/>
      <c r="C74" s="111"/>
      <c r="D74" s="111"/>
      <c r="E74" s="111"/>
      <c r="F74" s="111"/>
      <c r="G74" s="111"/>
      <c r="H74" s="111"/>
      <c r="I74" s="111"/>
      <c r="J74" s="111"/>
      <c r="K74" s="111"/>
      <c r="L74" s="111"/>
      <c r="M74" s="111"/>
      <c r="N74" s="111"/>
      <c r="O74" s="273"/>
      <c r="P74" s="273"/>
      <c r="Q74" s="273"/>
      <c r="R74" s="273"/>
      <c r="S74" s="266"/>
      <c r="T74" s="262"/>
      <c r="U74" s="229"/>
      <c r="V74" s="230"/>
      <c r="W74" s="231"/>
      <c r="X74" s="230"/>
      <c r="Y74" s="232">
        <f t="shared" si="6"/>
        <v>0</v>
      </c>
      <c r="Z74" s="232">
        <f t="shared" si="3"/>
        <v>0</v>
      </c>
      <c r="AA74" s="232">
        <f t="shared" si="4"/>
        <v>0</v>
      </c>
      <c r="AB74" s="111"/>
      <c r="AC74" s="233"/>
      <c r="AD74" s="233"/>
      <c r="AE74" s="234">
        <f t="shared" si="5"/>
        <v>0</v>
      </c>
    </row>
    <row r="75" spans="1:31" x14ac:dyDescent="0.25">
      <c r="A75" s="110"/>
      <c r="B75" s="111"/>
      <c r="C75" s="111"/>
      <c r="D75" s="111"/>
      <c r="E75" s="111"/>
      <c r="F75" s="111"/>
      <c r="G75" s="111"/>
      <c r="H75" s="111"/>
      <c r="I75" s="111"/>
      <c r="J75" s="111"/>
      <c r="K75" s="111"/>
      <c r="L75" s="111"/>
      <c r="M75" s="111"/>
      <c r="N75" s="111"/>
      <c r="O75" s="273"/>
      <c r="P75" s="273"/>
      <c r="Q75" s="273"/>
      <c r="R75" s="273"/>
      <c r="S75" s="266"/>
      <c r="T75" s="262"/>
      <c r="U75" s="229"/>
      <c r="V75" s="230"/>
      <c r="W75" s="231"/>
      <c r="X75" s="230"/>
      <c r="Y75" s="232">
        <f t="shared" si="6"/>
        <v>0</v>
      </c>
      <c r="Z75" s="232">
        <f t="shared" si="3"/>
        <v>0</v>
      </c>
      <c r="AA75" s="232">
        <f t="shared" si="4"/>
        <v>0</v>
      </c>
      <c r="AB75" s="111"/>
      <c r="AC75" s="233"/>
      <c r="AD75" s="233"/>
      <c r="AE75" s="234">
        <f t="shared" si="5"/>
        <v>0</v>
      </c>
    </row>
    <row r="76" spans="1:31" x14ac:dyDescent="0.25">
      <c r="A76" s="110"/>
      <c r="B76" s="111"/>
      <c r="C76" s="111"/>
      <c r="D76" s="111"/>
      <c r="E76" s="111"/>
      <c r="F76" s="111"/>
      <c r="G76" s="111"/>
      <c r="H76" s="111"/>
      <c r="I76" s="111"/>
      <c r="J76" s="111"/>
      <c r="K76" s="111"/>
      <c r="L76" s="111"/>
      <c r="M76" s="111"/>
      <c r="N76" s="111"/>
      <c r="O76" s="273"/>
      <c r="P76" s="273"/>
      <c r="Q76" s="273"/>
      <c r="R76" s="273"/>
      <c r="S76" s="266"/>
      <c r="T76" s="262"/>
      <c r="U76" s="229"/>
      <c r="V76" s="230"/>
      <c r="W76" s="231"/>
      <c r="X76" s="230"/>
      <c r="Y76" s="232">
        <f t="shared" si="6"/>
        <v>0</v>
      </c>
      <c r="Z76" s="232">
        <f t="shared" si="3"/>
        <v>0</v>
      </c>
      <c r="AA76" s="232">
        <f t="shared" si="4"/>
        <v>0</v>
      </c>
      <c r="AB76" s="111"/>
      <c r="AC76" s="233"/>
      <c r="AD76" s="233"/>
      <c r="AE76" s="234">
        <f t="shared" si="5"/>
        <v>0</v>
      </c>
    </row>
    <row r="77" spans="1:31" x14ac:dyDescent="0.25">
      <c r="A77" s="110"/>
      <c r="B77" s="111"/>
      <c r="C77" s="111"/>
      <c r="D77" s="111"/>
      <c r="E77" s="111"/>
      <c r="F77" s="111"/>
      <c r="G77" s="111"/>
      <c r="H77" s="111"/>
      <c r="I77" s="111"/>
      <c r="J77" s="111"/>
      <c r="K77" s="111"/>
      <c r="L77" s="111"/>
      <c r="M77" s="111"/>
      <c r="N77" s="111"/>
      <c r="O77" s="273"/>
      <c r="P77" s="273"/>
      <c r="Q77" s="273"/>
      <c r="R77" s="273"/>
      <c r="S77" s="266"/>
      <c r="T77" s="262"/>
      <c r="U77" s="229"/>
      <c r="V77" s="230"/>
      <c r="W77" s="231"/>
      <c r="X77" s="230"/>
      <c r="Y77" s="232">
        <f t="shared" si="6"/>
        <v>0</v>
      </c>
      <c r="Z77" s="232">
        <f t="shared" ref="Z77:Z83" si="7">SUM(Y77*V77)</f>
        <v>0</v>
      </c>
      <c r="AA77" s="232">
        <f t="shared" ref="AA77:AA83" si="8">SUM(Z77*X77)</f>
        <v>0</v>
      </c>
      <c r="AB77" s="111"/>
      <c r="AC77" s="233"/>
      <c r="AD77" s="233"/>
      <c r="AE77" s="234">
        <f t="shared" ref="AE77:AE83" si="9">SUM(AA77+AC77+AD77)</f>
        <v>0</v>
      </c>
    </row>
    <row r="78" spans="1:31" x14ac:dyDescent="0.25">
      <c r="A78" s="110"/>
      <c r="B78" s="111"/>
      <c r="C78" s="111"/>
      <c r="D78" s="111"/>
      <c r="E78" s="111"/>
      <c r="F78" s="111"/>
      <c r="G78" s="111"/>
      <c r="H78" s="111"/>
      <c r="I78" s="111"/>
      <c r="J78" s="111"/>
      <c r="K78" s="111"/>
      <c r="L78" s="111"/>
      <c r="M78" s="111"/>
      <c r="N78" s="111"/>
      <c r="O78" s="273"/>
      <c r="P78" s="273"/>
      <c r="Q78" s="273"/>
      <c r="R78" s="273"/>
      <c r="S78" s="266"/>
      <c r="T78" s="262"/>
      <c r="U78" s="229"/>
      <c r="V78" s="230"/>
      <c r="W78" s="231"/>
      <c r="X78" s="230"/>
      <c r="Y78" s="232">
        <f t="shared" si="6"/>
        <v>0</v>
      </c>
      <c r="Z78" s="232">
        <f t="shared" si="7"/>
        <v>0</v>
      </c>
      <c r="AA78" s="232">
        <f t="shared" si="8"/>
        <v>0</v>
      </c>
      <c r="AB78" s="111"/>
      <c r="AC78" s="233"/>
      <c r="AD78" s="233"/>
      <c r="AE78" s="234">
        <f t="shared" si="9"/>
        <v>0</v>
      </c>
    </row>
    <row r="79" spans="1:31" x14ac:dyDescent="0.25">
      <c r="A79" s="110"/>
      <c r="B79" s="111"/>
      <c r="C79" s="111"/>
      <c r="D79" s="111"/>
      <c r="E79" s="111"/>
      <c r="F79" s="111"/>
      <c r="G79" s="111"/>
      <c r="H79" s="111"/>
      <c r="I79" s="111"/>
      <c r="J79" s="111"/>
      <c r="K79" s="111"/>
      <c r="L79" s="111"/>
      <c r="M79" s="111"/>
      <c r="N79" s="111"/>
      <c r="O79" s="273"/>
      <c r="P79" s="273"/>
      <c r="Q79" s="273"/>
      <c r="R79" s="273"/>
      <c r="S79" s="266"/>
      <c r="T79" s="262"/>
      <c r="U79" s="229"/>
      <c r="V79" s="230"/>
      <c r="W79" s="231"/>
      <c r="X79" s="230"/>
      <c r="Y79" s="232">
        <f t="shared" si="6"/>
        <v>0</v>
      </c>
      <c r="Z79" s="232">
        <f t="shared" si="7"/>
        <v>0</v>
      </c>
      <c r="AA79" s="232">
        <f t="shared" si="8"/>
        <v>0</v>
      </c>
      <c r="AB79" s="111"/>
      <c r="AC79" s="233"/>
      <c r="AD79" s="233"/>
      <c r="AE79" s="234">
        <f t="shared" si="9"/>
        <v>0</v>
      </c>
    </row>
    <row r="80" spans="1:31" x14ac:dyDescent="0.25">
      <c r="A80" s="110"/>
      <c r="B80" s="111"/>
      <c r="C80" s="111"/>
      <c r="D80" s="111"/>
      <c r="E80" s="111"/>
      <c r="F80" s="111"/>
      <c r="G80" s="111"/>
      <c r="H80" s="111"/>
      <c r="I80" s="111"/>
      <c r="J80" s="111"/>
      <c r="K80" s="111"/>
      <c r="L80" s="111"/>
      <c r="M80" s="111"/>
      <c r="N80" s="111"/>
      <c r="O80" s="273"/>
      <c r="P80" s="273"/>
      <c r="Q80" s="273"/>
      <c r="R80" s="273"/>
      <c r="S80" s="266"/>
      <c r="T80" s="262"/>
      <c r="U80" s="229"/>
      <c r="V80" s="230"/>
      <c r="W80" s="231"/>
      <c r="X80" s="230"/>
      <c r="Y80" s="232">
        <f t="shared" ref="Y80:Y83" si="10">SUM(T80*U80*W80)</f>
        <v>0</v>
      </c>
      <c r="Z80" s="232">
        <f t="shared" si="7"/>
        <v>0</v>
      </c>
      <c r="AA80" s="232">
        <f t="shared" si="8"/>
        <v>0</v>
      </c>
      <c r="AB80" s="111"/>
      <c r="AC80" s="233"/>
      <c r="AD80" s="233"/>
      <c r="AE80" s="234">
        <f t="shared" si="9"/>
        <v>0</v>
      </c>
    </row>
    <row r="81" spans="1:31" x14ac:dyDescent="0.25">
      <c r="A81" s="110"/>
      <c r="B81" s="111"/>
      <c r="C81" s="111"/>
      <c r="D81" s="111"/>
      <c r="E81" s="111"/>
      <c r="F81" s="111"/>
      <c r="G81" s="111"/>
      <c r="H81" s="111"/>
      <c r="I81" s="111"/>
      <c r="J81" s="111"/>
      <c r="K81" s="111"/>
      <c r="L81" s="111"/>
      <c r="M81" s="111"/>
      <c r="N81" s="111"/>
      <c r="O81" s="273"/>
      <c r="P81" s="273"/>
      <c r="Q81" s="273"/>
      <c r="R81" s="273"/>
      <c r="S81" s="266"/>
      <c r="T81" s="262"/>
      <c r="U81" s="229"/>
      <c r="V81" s="230"/>
      <c r="W81" s="231"/>
      <c r="X81" s="230"/>
      <c r="Y81" s="232">
        <f t="shared" si="10"/>
        <v>0</v>
      </c>
      <c r="Z81" s="232">
        <f t="shared" si="7"/>
        <v>0</v>
      </c>
      <c r="AA81" s="232">
        <f t="shared" si="8"/>
        <v>0</v>
      </c>
      <c r="AB81" s="111"/>
      <c r="AC81" s="233"/>
      <c r="AD81" s="233"/>
      <c r="AE81" s="234">
        <f t="shared" si="9"/>
        <v>0</v>
      </c>
    </row>
    <row r="82" spans="1:31" x14ac:dyDescent="0.25">
      <c r="A82" s="110"/>
      <c r="B82" s="111"/>
      <c r="C82" s="111"/>
      <c r="D82" s="111"/>
      <c r="E82" s="111"/>
      <c r="F82" s="111"/>
      <c r="G82" s="111"/>
      <c r="H82" s="111"/>
      <c r="I82" s="111"/>
      <c r="J82" s="111"/>
      <c r="K82" s="111"/>
      <c r="L82" s="111"/>
      <c r="M82" s="111"/>
      <c r="N82" s="111"/>
      <c r="O82" s="273"/>
      <c r="P82" s="273"/>
      <c r="Q82" s="273"/>
      <c r="R82" s="273"/>
      <c r="S82" s="266"/>
      <c r="T82" s="262"/>
      <c r="U82" s="229"/>
      <c r="V82" s="230"/>
      <c r="W82" s="231"/>
      <c r="X82" s="230"/>
      <c r="Y82" s="232">
        <f t="shared" si="10"/>
        <v>0</v>
      </c>
      <c r="Z82" s="232">
        <f t="shared" si="7"/>
        <v>0</v>
      </c>
      <c r="AA82" s="232">
        <f t="shared" si="8"/>
        <v>0</v>
      </c>
      <c r="AB82" s="111"/>
      <c r="AC82" s="233"/>
      <c r="AD82" s="233"/>
      <c r="AE82" s="234">
        <f t="shared" si="9"/>
        <v>0</v>
      </c>
    </row>
    <row r="83" spans="1:31" ht="15.75" thickBot="1" x14ac:dyDescent="0.3">
      <c r="A83" s="114"/>
      <c r="B83" s="115"/>
      <c r="C83" s="115"/>
      <c r="D83" s="115"/>
      <c r="E83" s="115"/>
      <c r="F83" s="115"/>
      <c r="G83" s="115"/>
      <c r="H83" s="115"/>
      <c r="I83" s="115"/>
      <c r="J83" s="115"/>
      <c r="K83" s="115"/>
      <c r="L83" s="115"/>
      <c r="M83" s="115"/>
      <c r="N83" s="115"/>
      <c r="O83" s="274"/>
      <c r="P83" s="274"/>
      <c r="Q83" s="274"/>
      <c r="R83" s="274"/>
      <c r="S83" s="267"/>
      <c r="T83" s="262"/>
      <c r="U83" s="229"/>
      <c r="V83" s="230"/>
      <c r="W83" s="231"/>
      <c r="X83" s="230"/>
      <c r="Y83" s="232">
        <f t="shared" si="10"/>
        <v>0</v>
      </c>
      <c r="Z83" s="232">
        <f t="shared" si="7"/>
        <v>0</v>
      </c>
      <c r="AA83" s="232">
        <f t="shared" si="8"/>
        <v>0</v>
      </c>
      <c r="AB83" s="111"/>
      <c r="AC83" s="233"/>
      <c r="AD83" s="233"/>
      <c r="AE83" s="234">
        <f t="shared" si="9"/>
        <v>0</v>
      </c>
    </row>
    <row r="84" spans="1:31" x14ac:dyDescent="0.25">
      <c r="A84" s="235"/>
      <c r="B84" s="236"/>
      <c r="C84" s="236"/>
      <c r="D84" s="236"/>
      <c r="E84" s="236"/>
      <c r="F84" s="236"/>
      <c r="G84" s="236"/>
      <c r="H84" s="236"/>
      <c r="I84" s="236"/>
      <c r="J84" s="236"/>
      <c r="K84" s="236"/>
      <c r="L84" s="236"/>
      <c r="M84" s="236"/>
      <c r="N84" s="236"/>
      <c r="O84" s="236"/>
      <c r="P84" s="236"/>
      <c r="Q84" s="236"/>
      <c r="R84" s="236"/>
      <c r="S84" s="236"/>
      <c r="T84" s="236"/>
      <c r="U84" s="237"/>
      <c r="V84" s="238"/>
      <c r="W84" s="239"/>
      <c r="X84" s="238"/>
      <c r="Y84" s="238"/>
      <c r="Z84" s="240"/>
      <c r="AA84" s="240"/>
      <c r="AB84" s="236"/>
      <c r="AC84" s="241"/>
      <c r="AD84" s="241"/>
    </row>
    <row r="85" spans="1:31" x14ac:dyDescent="0.25">
      <c r="A85" s="235"/>
      <c r="B85" s="236"/>
      <c r="C85" s="236"/>
      <c r="D85" s="236"/>
      <c r="E85" s="236"/>
      <c r="F85" s="236"/>
      <c r="G85" s="236"/>
      <c r="H85" s="236"/>
      <c r="I85" s="236"/>
      <c r="J85" s="236"/>
      <c r="K85" s="236"/>
      <c r="L85" s="236"/>
      <c r="M85" s="236"/>
      <c r="N85" s="236"/>
      <c r="O85" s="236"/>
      <c r="P85" s="236"/>
      <c r="Q85" s="236"/>
      <c r="R85" s="236"/>
      <c r="S85" s="236"/>
      <c r="T85" s="236"/>
      <c r="U85" s="237"/>
      <c r="V85" s="238"/>
      <c r="W85" s="239"/>
      <c r="X85" s="238"/>
      <c r="Y85" s="238"/>
      <c r="Z85" s="240"/>
      <c r="AA85" s="240"/>
      <c r="AB85" s="236"/>
      <c r="AC85" s="241"/>
      <c r="AD85" s="241"/>
    </row>
    <row r="86" spans="1:31" x14ac:dyDescent="0.25">
      <c r="A86" s="235"/>
      <c r="B86" s="236"/>
      <c r="C86" s="236"/>
      <c r="D86" s="236"/>
      <c r="E86" s="236"/>
      <c r="F86" s="236"/>
      <c r="G86" s="236"/>
      <c r="H86" s="236"/>
      <c r="I86" s="236"/>
      <c r="J86" s="236"/>
      <c r="K86" s="236"/>
      <c r="L86" s="236"/>
      <c r="M86" s="236"/>
      <c r="N86" s="236"/>
      <c r="O86" s="236"/>
      <c r="P86" s="236"/>
      <c r="Q86" s="236"/>
      <c r="R86" s="236"/>
      <c r="S86" s="236"/>
      <c r="T86" s="236"/>
      <c r="U86" s="237"/>
      <c r="V86" s="238"/>
      <c r="W86" s="239"/>
      <c r="X86" s="238"/>
      <c r="Y86" s="238"/>
      <c r="Z86" s="240"/>
      <c r="AA86" s="240"/>
      <c r="AB86" s="236"/>
      <c r="AC86" s="241"/>
      <c r="AD86" s="241"/>
    </row>
    <row r="87" spans="1:31" x14ac:dyDescent="0.25">
      <c r="A87" s="74"/>
      <c r="U87" s="240"/>
      <c r="V87" s="242"/>
      <c r="W87" s="243"/>
      <c r="X87" s="242"/>
      <c r="Y87" s="242"/>
      <c r="Z87" s="240"/>
      <c r="AA87" s="240"/>
      <c r="AB87" s="236"/>
      <c r="AC87" s="241"/>
      <c r="AD87" s="241"/>
    </row>
    <row r="88" spans="1:31" x14ac:dyDescent="0.25">
      <c r="A88" s="74"/>
      <c r="U88" s="240"/>
      <c r="V88" s="242"/>
      <c r="W88" s="243"/>
      <c r="X88" s="242"/>
      <c r="Y88" s="242"/>
      <c r="Z88" s="240"/>
      <c r="AA88" s="240"/>
      <c r="AC88" s="244"/>
      <c r="AD88" s="244"/>
    </row>
    <row r="89" spans="1:31" ht="45" x14ac:dyDescent="0.25">
      <c r="A89" s="146" t="s">
        <v>243</v>
      </c>
      <c r="B89" s="205"/>
      <c r="C89" s="205"/>
      <c r="D89" s="205"/>
      <c r="E89" s="205"/>
      <c r="F89" s="205"/>
      <c r="G89" s="205"/>
      <c r="H89" s="205"/>
      <c r="I89" s="205"/>
      <c r="J89" s="205"/>
      <c r="K89" s="205"/>
      <c r="L89" s="205"/>
      <c r="M89" s="205"/>
      <c r="N89" s="205"/>
      <c r="O89" s="205"/>
      <c r="P89" s="205"/>
      <c r="Q89" s="205"/>
      <c r="R89" s="205"/>
      <c r="S89" s="205"/>
      <c r="T89" s="205">
        <f>SUM(T12:T83)</f>
        <v>0</v>
      </c>
      <c r="U89" s="245"/>
      <c r="V89" s="246"/>
      <c r="W89" s="247"/>
      <c r="X89" s="246"/>
      <c r="Y89" s="246"/>
      <c r="Z89" s="245">
        <f>SUM(Z12:Z83)</f>
        <v>0</v>
      </c>
      <c r="AA89" s="245">
        <f>SUM(AA12:AA83)</f>
        <v>0</v>
      </c>
      <c r="AB89" s="205"/>
      <c r="AC89" s="245">
        <f>SUM(AC12:AC83)</f>
        <v>0</v>
      </c>
      <c r="AD89" s="245">
        <f>SUM(AD12:AD83)</f>
        <v>0</v>
      </c>
      <c r="AE89" s="248">
        <f>SUM(AE12:AE83)</f>
        <v>0</v>
      </c>
    </row>
    <row r="90" spans="1:31" x14ac:dyDescent="0.25">
      <c r="A90" s="74"/>
      <c r="U90" s="240"/>
      <c r="V90" s="242"/>
      <c r="W90" s="243"/>
      <c r="X90" s="242"/>
      <c r="Y90" s="242"/>
      <c r="Z90" s="240"/>
      <c r="AA90" s="240"/>
      <c r="AC90" s="244"/>
      <c r="AD90" s="244"/>
    </row>
    <row r="91" spans="1:31" ht="30" x14ac:dyDescent="0.25">
      <c r="A91" s="249" t="s">
        <v>244</v>
      </c>
      <c r="B91" s="215"/>
      <c r="C91" s="215"/>
      <c r="D91" s="215"/>
      <c r="E91" s="215"/>
      <c r="F91" s="215"/>
      <c r="G91" s="215"/>
      <c r="H91" s="215"/>
      <c r="I91" s="215"/>
      <c r="J91" s="215"/>
      <c r="K91" s="215"/>
      <c r="L91" s="215"/>
      <c r="M91" s="215"/>
      <c r="N91" s="215"/>
      <c r="O91" s="215"/>
      <c r="P91" s="215"/>
      <c r="Q91" s="215"/>
      <c r="R91" s="215"/>
      <c r="S91" s="215"/>
      <c r="T91" s="215">
        <f>SUMIF($X$12:$X$83,100%,T$12:T$83)</f>
        <v>0</v>
      </c>
      <c r="U91" s="250"/>
      <c r="V91" s="251"/>
      <c r="W91" s="252"/>
      <c r="X91" s="251"/>
      <c r="Y91" s="251"/>
      <c r="Z91" s="250">
        <f>SUMIF($X$12:$X$83,100%,Z$12:Z$83)</f>
        <v>0</v>
      </c>
      <c r="AA91" s="250">
        <f>SUMIF($X$12:$X$83,100%,AA$12:AA$83)</f>
        <v>0</v>
      </c>
      <c r="AB91" s="215"/>
      <c r="AC91" s="250">
        <f t="shared" ref="AC91:AE91" si="11">SUMIF($X$12:$X$83,100%,AC$12:AC$83)</f>
        <v>0</v>
      </c>
      <c r="AD91" s="250">
        <f t="shared" si="11"/>
        <v>0</v>
      </c>
      <c r="AE91" s="253">
        <f t="shared" si="11"/>
        <v>0</v>
      </c>
    </row>
    <row r="92" spans="1:31" ht="15.75" thickBot="1" x14ac:dyDescent="0.3">
      <c r="A92" s="254" t="s">
        <v>245</v>
      </c>
      <c r="B92" s="221"/>
      <c r="C92" s="221"/>
      <c r="D92" s="221"/>
      <c r="E92" s="221"/>
      <c r="F92" s="221"/>
      <c r="G92" s="221"/>
      <c r="H92" s="221"/>
      <c r="I92" s="221"/>
      <c r="J92" s="221"/>
      <c r="K92" s="221"/>
      <c r="L92" s="221"/>
      <c r="M92" s="221"/>
      <c r="N92" s="221"/>
      <c r="O92" s="221"/>
      <c r="P92" s="221"/>
      <c r="Q92" s="221"/>
      <c r="R92" s="221"/>
      <c r="S92" s="221"/>
      <c r="T92" s="221">
        <f>SUMIF($X$12:$X$83,50%,T$12:T$83)</f>
        <v>0</v>
      </c>
      <c r="U92" s="255"/>
      <c r="V92" s="256"/>
      <c r="W92" s="257"/>
      <c r="X92" s="256"/>
      <c r="Y92" s="256"/>
      <c r="Z92" s="255">
        <f>SUMIF($X$12:$X$83,50%,Z$12:Z$83)</f>
        <v>0</v>
      </c>
      <c r="AA92" s="255">
        <f>SUMIF($X$12:$X$83,50%,AA$12:AA$83)</f>
        <v>0</v>
      </c>
      <c r="AB92" s="221"/>
      <c r="AC92" s="255">
        <f>SUMIF($X$12:$X$83,50%,AC$12:AC$83)</f>
        <v>0</v>
      </c>
      <c r="AD92" s="255">
        <f>SUMIF($X$12:$X$83,50%,AD$12:AD$83)</f>
        <v>0</v>
      </c>
      <c r="AE92" s="308">
        <f>SUMIF($X$12:$X$83,50%,AE$12:AE$83)</f>
        <v>0</v>
      </c>
    </row>
    <row r="93" spans="1:31" x14ac:dyDescent="0.25">
      <c r="M93" s="63"/>
      <c r="N93" s="63"/>
      <c r="O93" s="63"/>
      <c r="P93" s="63"/>
      <c r="Q93" s="63"/>
      <c r="R93" s="63"/>
      <c r="S93" s="63"/>
      <c r="T93" s="63"/>
      <c r="U93" s="62"/>
      <c r="V93" s="64"/>
      <c r="W93" s="65"/>
      <c r="X93" s="64"/>
      <c r="Y93" s="64"/>
      <c r="Z93" s="62"/>
      <c r="AA93" s="62"/>
      <c r="AB93" s="63"/>
      <c r="AC93" s="66"/>
      <c r="AD93" s="66"/>
    </row>
    <row r="94" spans="1:31" x14ac:dyDescent="0.25">
      <c r="M94" s="63"/>
      <c r="N94" s="63"/>
      <c r="O94" s="63"/>
      <c r="P94" s="63"/>
      <c r="Q94" s="63"/>
      <c r="R94" s="63"/>
      <c r="S94" s="63"/>
      <c r="T94" s="63"/>
      <c r="U94" s="62"/>
      <c r="V94" s="64"/>
      <c r="W94" s="65"/>
      <c r="X94" s="64"/>
      <c r="Y94" s="64"/>
      <c r="Z94" s="62"/>
      <c r="AA94" s="62"/>
      <c r="AB94" s="63"/>
      <c r="AC94" s="66"/>
      <c r="AD94" s="66"/>
    </row>
  </sheetData>
  <sheetProtection algorithmName="SHA-512" hashValue="RgrGgLRTg9fp/B8S4NDgIXCDPdX54668BHK7x0w3R3ZpOhwjZ6mYpZyE7Q2zBa8PWATcL0pxTA4Bn+/E+QZaiA==" saltValue="jDfedjpPQy+88dnTWWKlNw==" spinCount="100000" sheet="1" objects="1" scenarios="1"/>
  <autoFilter ref="A11:AE83" xr:uid="{00000000-0009-0000-0000-000007000000}"/>
  <mergeCells count="3">
    <mergeCell ref="A10:S10"/>
    <mergeCell ref="T10:AE10"/>
    <mergeCell ref="A2:AE3"/>
  </mergeCells>
  <dataValidations count="4">
    <dataValidation type="list" allowBlank="1" showInputMessage="1" showErrorMessage="1" sqref="B1:L1" xr:uid="{00000000-0002-0000-0700-000000000000}">
      <formula1>State</formula1>
    </dataValidation>
    <dataValidation type="list" allowBlank="1" showInputMessage="1" showErrorMessage="1" sqref="O12:O83 I12:J83 G12:G83 C12:E83" xr:uid="{00000000-0002-0000-0700-000001000000}">
      <formula1>"Yes, No"</formula1>
    </dataValidation>
    <dataValidation type="list" allowBlank="1" showInputMessage="1" showErrorMessage="1" sqref="P12:P83" xr:uid="{00000000-0002-0000-0700-000002000000}">
      <formula1>"Yes, No, Not Applicable"</formula1>
    </dataValidation>
    <dataValidation type="list" allowBlank="1" showInputMessage="1" showErrorMessage="1" sqref="F12:F83" xr:uid="{00000000-0002-0000-0700-000003000000}">
      <formula1>"Yes by SWBL Provider, Yes by Employer of Record, No"</formula1>
    </dataValidation>
  </dataValidations>
  <pageMargins left="0.7" right="0.7" top="0.75" bottom="0.75" header="0.3" footer="0.3"/>
  <pageSetup scale="31" fitToWidth="2" fitToHeight="0" orientation="landscape" horizontalDpi="1200" verticalDpi="1200" r:id="rId1"/>
  <headerFooter>
    <oddHeader>&amp;CFY 2024 - Subsidized Work-Based Learning Details</oddHeader>
  </headerFooter>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700-000004000000}">
          <x14:formula1>
            <xm:f>lookups!$A$2:$A$7</xm:f>
          </x14:formula1>
          <xm:sqref>AE1</xm:sqref>
        </x14:dataValidation>
        <x14:dataValidation type="list" allowBlank="1" showInputMessage="1" showErrorMessage="1" xr:uid="{00000000-0002-0000-0700-000005000000}">
          <x14:formula1>
            <xm:f>lookups!$D$2:$D$8</xm:f>
          </x14:formula1>
          <xm:sqref>B12:B83</xm:sqref>
        </x14:dataValidation>
        <x14:dataValidation type="list" allowBlank="1" showInputMessage="1" showErrorMessage="1" xr:uid="{00000000-0002-0000-0700-000006000000}">
          <x14:formula1>
            <xm:f>lookups!$F$2:$F$3</xm:f>
          </x14:formula1>
          <xm:sqref>X12:X83</xm:sqref>
        </x14:dataValidation>
        <x14:dataValidation type="list" allowBlank="1" showInputMessage="1" showErrorMessage="1" xr:uid="{00000000-0002-0000-0700-000007000000}">
          <x14:formula1>
            <xm:f>lookups!$H$2:$H$4</xm:f>
          </x14:formula1>
          <xm:sqref>R12:R83</xm:sqref>
        </x14:dataValidation>
        <x14:dataValidation type="list" allowBlank="1" showInputMessage="1" showErrorMessage="1" xr:uid="{00000000-0002-0000-0700-000008000000}">
          <x14:formula1>
            <xm:f>lookups!$G$2:$G$4</xm:f>
          </x14:formula1>
          <xm:sqref>N12:N83</xm:sqref>
        </x14:dataValidation>
        <x14:dataValidation type="list" allowBlank="1" showInputMessage="1" showErrorMessage="1" xr:uid="{00000000-0002-0000-0700-000009000000}">
          <x14:formula1>
            <xm:f>lookups!$I$2:$I$4</xm:f>
          </x14:formula1>
          <xm:sqref>Q12:Q83</xm:sqref>
        </x14:dataValidation>
        <x14:dataValidation type="list" allowBlank="1" showInputMessage="1" showErrorMessage="1" xr:uid="{00000000-0002-0000-0700-00000A000000}">
          <x14:formula1>
            <xm:f>lookups!$J$2:$J$11</xm:f>
          </x14:formula1>
          <xm:sqref>M12:M83</xm:sqref>
        </x14:dataValidation>
        <x14:dataValidation type="list" allowBlank="1" showInputMessage="1" showErrorMessage="1" xr:uid="{00000000-0002-0000-0700-00000B000000}">
          <x14:formula1>
            <xm:f>lookups!$K$2:$K$8</xm:f>
          </x14:formula1>
          <xm:sqref>K12:K83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D56"/>
  <sheetViews>
    <sheetView workbookViewId="0">
      <selection activeCell="B29" sqref="B29:B54"/>
    </sheetView>
  </sheetViews>
  <sheetFormatPr defaultRowHeight="15" x14ac:dyDescent="0.25"/>
  <cols>
    <col min="1" max="4" width="26.140625" customWidth="1"/>
  </cols>
  <sheetData>
    <row r="1" spans="1:4" ht="42" customHeight="1" x14ac:dyDescent="0.25">
      <c r="A1" s="58" t="s">
        <v>42</v>
      </c>
      <c r="B1" s="59" t="s">
        <v>334</v>
      </c>
      <c r="C1" s="59" t="s">
        <v>335</v>
      </c>
      <c r="D1" s="60" t="s">
        <v>312</v>
      </c>
    </row>
    <row r="2" spans="1:4" x14ac:dyDescent="0.25">
      <c r="A2" s="16" t="s">
        <v>43</v>
      </c>
      <c r="B2" s="69">
        <v>3001371</v>
      </c>
      <c r="C2" s="70">
        <v>5175184</v>
      </c>
      <c r="D2" s="70"/>
    </row>
    <row r="3" spans="1:4" x14ac:dyDescent="0.25">
      <c r="A3" s="16" t="s">
        <v>44</v>
      </c>
      <c r="B3" s="69">
        <v>444783</v>
      </c>
      <c r="C3" s="70">
        <v>1268815</v>
      </c>
      <c r="D3" s="70"/>
    </row>
    <row r="4" spans="1:4" x14ac:dyDescent="0.25">
      <c r="A4" s="16" t="s">
        <v>45</v>
      </c>
      <c r="B4" s="69">
        <v>2156511</v>
      </c>
      <c r="C4" s="70">
        <v>5146105</v>
      </c>
      <c r="D4" s="70"/>
    </row>
    <row r="5" spans="1:4" x14ac:dyDescent="0.25">
      <c r="A5" s="16" t="s">
        <v>46</v>
      </c>
      <c r="B5" s="69">
        <v>845153</v>
      </c>
      <c r="C5" s="70">
        <v>4397869</v>
      </c>
      <c r="D5" s="70"/>
    </row>
    <row r="6" spans="1:4" x14ac:dyDescent="0.25">
      <c r="A6" s="16" t="s">
        <v>47</v>
      </c>
      <c r="B6" s="69">
        <v>13912768</v>
      </c>
      <c r="C6" s="70">
        <v>80884238</v>
      </c>
      <c r="D6" s="70"/>
    </row>
    <row r="7" spans="1:4" x14ac:dyDescent="0.25">
      <c r="A7" s="16" t="s">
        <v>48</v>
      </c>
      <c r="B7" s="69">
        <v>1542315</v>
      </c>
      <c r="C7" s="70">
        <v>16812290</v>
      </c>
      <c r="D7" s="70"/>
    </row>
    <row r="8" spans="1:4" x14ac:dyDescent="0.25">
      <c r="A8" s="16" t="s">
        <v>49</v>
      </c>
      <c r="B8" s="69">
        <v>854101</v>
      </c>
      <c r="C8" s="70">
        <v>4310318</v>
      </c>
      <c r="D8" s="70"/>
    </row>
    <row r="9" spans="1:4" x14ac:dyDescent="0.25">
      <c r="A9" s="16" t="s">
        <v>50</v>
      </c>
      <c r="B9" s="69">
        <v>347825</v>
      </c>
      <c r="C9" s="70">
        <v>420968</v>
      </c>
      <c r="D9" s="70"/>
    </row>
    <row r="10" spans="1:4" x14ac:dyDescent="0.25">
      <c r="A10" s="16" t="s">
        <v>51</v>
      </c>
      <c r="B10" s="69">
        <v>444231</v>
      </c>
      <c r="C10" s="70">
        <v>10563518</v>
      </c>
      <c r="D10" s="70"/>
    </row>
    <row r="11" spans="1:4" x14ac:dyDescent="0.25">
      <c r="A11" s="16" t="s">
        <v>52</v>
      </c>
      <c r="B11" s="69">
        <v>6122540</v>
      </c>
      <c r="C11" s="70">
        <v>102386</v>
      </c>
      <c r="D11" s="70"/>
    </row>
    <row r="12" spans="1:4" x14ac:dyDescent="0.25">
      <c r="A12" s="16" t="s">
        <v>53</v>
      </c>
      <c r="B12" s="69">
        <v>4302066</v>
      </c>
      <c r="C12" s="70">
        <v>1598829</v>
      </c>
      <c r="D12" s="70"/>
    </row>
    <row r="13" spans="1:4" x14ac:dyDescent="0.25">
      <c r="A13" s="16" t="s">
        <v>54</v>
      </c>
      <c r="B13" s="69">
        <v>100000</v>
      </c>
      <c r="C13" s="70">
        <v>34436</v>
      </c>
      <c r="D13" s="70"/>
    </row>
    <row r="14" spans="1:4" x14ac:dyDescent="0.25">
      <c r="A14" s="16" t="s">
        <v>55</v>
      </c>
      <c r="B14" s="69">
        <v>540131</v>
      </c>
      <c r="C14" s="70">
        <v>1542770</v>
      </c>
      <c r="D14" s="70"/>
    </row>
    <row r="15" spans="1:4" x14ac:dyDescent="0.25">
      <c r="A15" s="16" t="s">
        <v>56</v>
      </c>
      <c r="B15" s="69">
        <v>915588</v>
      </c>
      <c r="C15" s="70">
        <v>330544</v>
      </c>
      <c r="D15" s="70"/>
    </row>
    <row r="16" spans="1:4" x14ac:dyDescent="0.25">
      <c r="A16" s="16" t="s">
        <v>57</v>
      </c>
      <c r="B16" s="69">
        <v>7867326</v>
      </c>
      <c r="C16" s="70">
        <v>24522816</v>
      </c>
      <c r="D16" s="70"/>
    </row>
    <row r="17" spans="1:4" x14ac:dyDescent="0.25">
      <c r="A17" s="16" t="s">
        <v>58</v>
      </c>
      <c r="B17" s="69">
        <v>1427245</v>
      </c>
      <c r="C17" s="70">
        <v>4281179</v>
      </c>
      <c r="D17" s="70"/>
    </row>
    <row r="18" spans="1:4" x14ac:dyDescent="0.25">
      <c r="A18" s="16" t="s">
        <v>59</v>
      </c>
      <c r="B18" s="69">
        <v>499493</v>
      </c>
      <c r="C18" s="70">
        <v>674351</v>
      </c>
      <c r="D18" s="70"/>
    </row>
    <row r="19" spans="1:4" x14ac:dyDescent="0.25">
      <c r="A19" s="16" t="s">
        <v>60</v>
      </c>
      <c r="B19" s="69">
        <v>590081</v>
      </c>
      <c r="C19" s="70">
        <v>613441</v>
      </c>
      <c r="D19" s="70"/>
    </row>
    <row r="20" spans="1:4" x14ac:dyDescent="0.25">
      <c r="A20" s="16" t="s">
        <v>61</v>
      </c>
      <c r="B20" s="69">
        <v>1414039</v>
      </c>
      <c r="C20" s="70">
        <v>948690</v>
      </c>
      <c r="D20" s="70"/>
    </row>
    <row r="21" spans="1:4" x14ac:dyDescent="0.25">
      <c r="A21" s="16" t="s">
        <v>62</v>
      </c>
      <c r="B21" s="69">
        <v>1504382</v>
      </c>
      <c r="C21" s="70">
        <v>11898970</v>
      </c>
      <c r="D21" s="70"/>
    </row>
    <row r="22" spans="1:4" x14ac:dyDescent="0.25">
      <c r="A22" s="16" t="s">
        <v>63</v>
      </c>
      <c r="B22" s="69">
        <v>400606</v>
      </c>
      <c r="C22" s="70">
        <v>760337</v>
      </c>
      <c r="D22" s="70"/>
    </row>
    <row r="23" spans="1:4" x14ac:dyDescent="0.25">
      <c r="A23" s="16" t="s">
        <v>64</v>
      </c>
      <c r="B23" s="69">
        <v>2216740</v>
      </c>
      <c r="C23" s="70">
        <v>11041639</v>
      </c>
      <c r="D23" s="70"/>
    </row>
    <row r="24" spans="1:4" x14ac:dyDescent="0.25">
      <c r="A24" s="16" t="s">
        <v>65</v>
      </c>
      <c r="B24" s="69">
        <v>2999809</v>
      </c>
      <c r="C24" s="70">
        <v>5942834</v>
      </c>
      <c r="D24" s="70"/>
    </row>
    <row r="25" spans="1:4" x14ac:dyDescent="0.25">
      <c r="A25" s="16" t="s">
        <v>66</v>
      </c>
      <c r="B25" s="69">
        <v>2042857</v>
      </c>
      <c r="C25" s="70">
        <v>1049618</v>
      </c>
      <c r="D25" s="70"/>
    </row>
    <row r="26" spans="1:4" x14ac:dyDescent="0.25">
      <c r="A26" s="16" t="s">
        <v>67</v>
      </c>
      <c r="B26" s="69">
        <v>1282819</v>
      </c>
      <c r="C26" s="70">
        <v>4105728</v>
      </c>
      <c r="D26" s="70"/>
    </row>
    <row r="27" spans="1:4" x14ac:dyDescent="0.25">
      <c r="A27" s="16" t="s">
        <v>68</v>
      </c>
      <c r="B27" s="69">
        <v>1306915</v>
      </c>
      <c r="C27" s="70">
        <v>1538338</v>
      </c>
      <c r="D27" s="70"/>
    </row>
    <row r="28" spans="1:4" x14ac:dyDescent="0.25">
      <c r="A28" s="16" t="s">
        <v>69</v>
      </c>
      <c r="B28" s="69">
        <v>1484312</v>
      </c>
      <c r="C28" s="70">
        <v>3623768</v>
      </c>
      <c r="D28" s="70"/>
    </row>
    <row r="29" spans="1:4" x14ac:dyDescent="0.25">
      <c r="A29" s="16" t="s">
        <v>70</v>
      </c>
      <c r="B29" s="69">
        <v>207108</v>
      </c>
      <c r="C29" s="70">
        <v>89636</v>
      </c>
      <c r="D29" s="70"/>
    </row>
    <row r="30" spans="1:4" x14ac:dyDescent="0.25">
      <c r="A30" s="16" t="s">
        <v>71</v>
      </c>
      <c r="B30" s="69">
        <v>295386</v>
      </c>
      <c r="C30" s="70">
        <v>516734</v>
      </c>
      <c r="D30" s="70"/>
    </row>
    <row r="31" spans="1:4" x14ac:dyDescent="0.25">
      <c r="A31" s="16" t="s">
        <v>72</v>
      </c>
      <c r="B31" s="69">
        <v>1503375</v>
      </c>
      <c r="C31" s="70">
        <v>50332</v>
      </c>
      <c r="D31" s="70"/>
    </row>
    <row r="32" spans="1:4" x14ac:dyDescent="0.25">
      <c r="A32" s="16" t="s">
        <v>73</v>
      </c>
      <c r="B32" s="69">
        <v>186517</v>
      </c>
      <c r="C32" s="70">
        <v>68428</v>
      </c>
      <c r="D32" s="70"/>
    </row>
    <row r="33" spans="1:4" x14ac:dyDescent="0.25">
      <c r="A33" s="16" t="s">
        <v>74</v>
      </c>
      <c r="B33" s="69">
        <v>593088</v>
      </c>
      <c r="C33" s="70">
        <v>28186767</v>
      </c>
      <c r="D33" s="70"/>
    </row>
    <row r="34" spans="1:4" x14ac:dyDescent="0.25">
      <c r="A34" s="16" t="s">
        <v>75</v>
      </c>
      <c r="B34" s="69">
        <v>1426444</v>
      </c>
      <c r="C34" s="70">
        <v>10000</v>
      </c>
      <c r="D34" s="70"/>
    </row>
    <row r="35" spans="1:4" x14ac:dyDescent="0.25">
      <c r="A35" s="16" t="s">
        <v>76</v>
      </c>
      <c r="B35" s="69">
        <v>6276963</v>
      </c>
      <c r="C35" s="70">
        <v>95814665</v>
      </c>
      <c r="D35" s="70"/>
    </row>
    <row r="36" spans="1:4" x14ac:dyDescent="0.25">
      <c r="A36" s="16" t="s">
        <v>77</v>
      </c>
      <c r="B36" s="69">
        <v>3835353</v>
      </c>
      <c r="C36" s="70">
        <v>5845582</v>
      </c>
      <c r="D36" s="70"/>
    </row>
    <row r="37" spans="1:4" x14ac:dyDescent="0.25">
      <c r="A37" s="16" t="s">
        <v>78</v>
      </c>
      <c r="B37" s="69">
        <v>100000</v>
      </c>
      <c r="C37" s="70">
        <v>577666</v>
      </c>
      <c r="D37" s="70"/>
    </row>
    <row r="38" spans="1:4" x14ac:dyDescent="0.25">
      <c r="A38" s="16" t="s">
        <v>79</v>
      </c>
      <c r="B38" s="69">
        <v>2726487</v>
      </c>
      <c r="C38" s="70">
        <v>11475700</v>
      </c>
      <c r="D38" s="70"/>
    </row>
    <row r="39" spans="1:4" x14ac:dyDescent="0.25">
      <c r="A39" s="16" t="s">
        <v>80</v>
      </c>
      <c r="B39" s="69">
        <v>1986510</v>
      </c>
      <c r="C39" s="70">
        <v>5771131</v>
      </c>
      <c r="D39" s="70"/>
    </row>
    <row r="40" spans="1:4" x14ac:dyDescent="0.25">
      <c r="A40" s="16" t="s">
        <v>81</v>
      </c>
      <c r="B40" s="69">
        <v>2564273</v>
      </c>
      <c r="C40" s="70">
        <v>36551572</v>
      </c>
      <c r="D40" s="70"/>
    </row>
    <row r="41" spans="1:4" x14ac:dyDescent="0.25">
      <c r="A41" s="16" t="s">
        <v>82</v>
      </c>
      <c r="B41" s="69">
        <v>5124029</v>
      </c>
      <c r="C41" s="70">
        <v>11217343</v>
      </c>
      <c r="D41" s="70"/>
    </row>
    <row r="42" spans="1:4" x14ac:dyDescent="0.25">
      <c r="A42" s="16" t="s">
        <v>83</v>
      </c>
      <c r="B42" s="69">
        <v>372392</v>
      </c>
      <c r="C42" s="70">
        <v>2412953</v>
      </c>
      <c r="D42" s="70"/>
    </row>
    <row r="43" spans="1:4" x14ac:dyDescent="0.25">
      <c r="A43" s="16" t="s">
        <v>84</v>
      </c>
      <c r="B43" s="69">
        <v>1578228</v>
      </c>
      <c r="C43" s="70">
        <v>1384566</v>
      </c>
      <c r="D43" s="70"/>
    </row>
    <row r="44" spans="1:4" x14ac:dyDescent="0.25">
      <c r="A44" s="16" t="s">
        <v>85</v>
      </c>
      <c r="B44" s="69">
        <v>176820</v>
      </c>
      <c r="C44" s="70">
        <v>10000</v>
      </c>
      <c r="D44" s="70"/>
    </row>
    <row r="45" spans="1:4" x14ac:dyDescent="0.25">
      <c r="A45" s="16" t="s">
        <v>86</v>
      </c>
      <c r="B45" s="69">
        <v>2371598</v>
      </c>
      <c r="C45" s="70">
        <v>10548543</v>
      </c>
      <c r="D45" s="70"/>
    </row>
    <row r="46" spans="1:4" x14ac:dyDescent="0.25">
      <c r="A46" s="16" t="s">
        <v>87</v>
      </c>
      <c r="B46" s="69">
        <v>5259331</v>
      </c>
      <c r="C46" s="70">
        <v>9194500</v>
      </c>
      <c r="D46" s="70"/>
    </row>
    <row r="47" spans="1:4" x14ac:dyDescent="0.25">
      <c r="A47" s="16" t="s">
        <v>88</v>
      </c>
      <c r="B47" s="69">
        <v>377464</v>
      </c>
      <c r="C47" s="70">
        <v>34822</v>
      </c>
      <c r="D47" s="70"/>
    </row>
    <row r="48" spans="1:4" x14ac:dyDescent="0.25">
      <c r="A48" s="16" t="s">
        <v>89</v>
      </c>
      <c r="B48" s="69">
        <v>147853</v>
      </c>
      <c r="C48" s="70">
        <v>2677993</v>
      </c>
      <c r="D48" s="70"/>
    </row>
    <row r="49" spans="1:4" x14ac:dyDescent="0.25">
      <c r="A49" s="16" t="s">
        <v>90</v>
      </c>
      <c r="B49" s="69">
        <v>838196</v>
      </c>
      <c r="C49" s="70">
        <v>9393064</v>
      </c>
      <c r="D49" s="70"/>
    </row>
    <row r="50" spans="1:4" x14ac:dyDescent="0.25">
      <c r="A50" s="16" t="s">
        <v>91</v>
      </c>
      <c r="B50" s="69">
        <v>100000</v>
      </c>
      <c r="C50" s="70">
        <v>10000</v>
      </c>
      <c r="D50" s="70"/>
    </row>
    <row r="51" spans="1:4" x14ac:dyDescent="0.25">
      <c r="A51" s="16" t="s">
        <v>92</v>
      </c>
      <c r="B51" s="69">
        <v>2615422</v>
      </c>
      <c r="C51" s="70">
        <v>30566086</v>
      </c>
      <c r="D51" s="70"/>
    </row>
    <row r="52" spans="1:4" x14ac:dyDescent="0.25">
      <c r="A52" s="16" t="s">
        <v>93</v>
      </c>
      <c r="B52" s="69">
        <v>629008</v>
      </c>
      <c r="C52" s="70">
        <v>471918</v>
      </c>
      <c r="D52" s="70"/>
    </row>
    <row r="53" spans="1:4" x14ac:dyDescent="0.25">
      <c r="A53" s="16" t="s">
        <v>94</v>
      </c>
      <c r="B53" s="69">
        <v>1942148</v>
      </c>
      <c r="C53" s="70">
        <v>33794149</v>
      </c>
      <c r="D53" s="70"/>
    </row>
    <row r="54" spans="1:4" x14ac:dyDescent="0.25">
      <c r="A54" s="16" t="s">
        <v>95</v>
      </c>
      <c r="B54" s="69">
        <v>100000</v>
      </c>
      <c r="C54" s="70">
        <v>398871</v>
      </c>
      <c r="D54" s="70"/>
    </row>
    <row r="56" spans="1:4" x14ac:dyDescent="0.25">
      <c r="B56" s="313"/>
    </row>
  </sheetData>
  <sheetProtection algorithmName="SHA-512" hashValue="VwwDClERjOxMfY8c3iljawH74gxOgh4BJO4HLf/7C79yfUqfxqiCLwmU2z/vYwLaiDq5CeVYNLJ4441gtEJe8g==" saltValue="y/zHHPccpICyzrMOX/1ybw==" spinCount="100000" sheet="1" selectLockedCells="1" selectUnlockedCells="1"/>
  <pageMargins left="0.7" right="0.7" top="0.75" bottom="0.75" header="0.3" footer="0.3"/>
  <pageSetup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BD636169BC4949830EC19200161F76" ma:contentTypeVersion="5" ma:contentTypeDescription="Create a new document." ma:contentTypeScope="" ma:versionID="70c5bd1c7304f140a1b7b8d802b74f93">
  <xsd:schema xmlns:xsd="http://www.w3.org/2001/XMLSchema" xmlns:xs="http://www.w3.org/2001/XMLSchema" xmlns:p="http://schemas.microsoft.com/office/2006/metadata/properties" xmlns:ns3="b2c5ab5c-a418-42bf-aa93-afce4903dab0" xmlns:ns4="2e45aec4-043f-4308-ad34-60a9bf4b068e" targetNamespace="http://schemas.microsoft.com/office/2006/metadata/properties" ma:root="true" ma:fieldsID="17deaeac7db2bc45376626892ca41d92" ns3:_="" ns4:_="">
    <xsd:import namespace="b2c5ab5c-a418-42bf-aa93-afce4903dab0"/>
    <xsd:import namespace="2e45aec4-043f-4308-ad34-60a9bf4b068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c5ab5c-a418-42bf-aa93-afce4903da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45aec4-043f-4308-ad34-60a9bf4b06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29C5A2-5A47-49CE-95CF-41A36848027F}">
  <ds:schemaRefs>
    <ds:schemaRef ds:uri="b2c5ab5c-a418-42bf-aa93-afce4903dab0"/>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2e45aec4-043f-4308-ad34-60a9bf4b068e"/>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472B19E-0297-4022-A614-0738FD2D6E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c5ab5c-a418-42bf-aa93-afce4903dab0"/>
    <ds:schemaRef ds:uri="2e45aec4-043f-4308-ad34-60a9bf4b06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32E361-A271-44D2-8A30-F5F83239E2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A-Contracts-Partnerships Matrix</vt:lpstr>
      <vt:lpstr>A-1 Intermediary Subcontracts</vt:lpstr>
      <vt:lpstr>B - Operating Budget</vt:lpstr>
      <vt:lpstr>C -Fund Sources &amp; Total FY Fund</vt:lpstr>
      <vt:lpstr>D- Optional-County Adm Budget</vt:lpstr>
      <vt:lpstr>E - Optional County Adm Compnts</vt:lpstr>
      <vt:lpstr>H- Estimated Participant Levels</vt:lpstr>
      <vt:lpstr>SWBL Tool</vt:lpstr>
      <vt:lpstr>FY25 Final Allocations 5-10-24</vt:lpstr>
      <vt:lpstr>lookups</vt:lpstr>
      <vt:lpstr>'A-1 Intermediary Subcontracts'!Print_Area</vt:lpstr>
      <vt:lpstr>'A-Contracts-Partnerships Matrix'!Print_Area</vt:lpstr>
      <vt:lpstr>'B - Operating Budget'!Print_Area</vt:lpstr>
      <vt:lpstr>'C -Fund Sources &amp; Total FY Fund'!Print_Area</vt:lpstr>
      <vt:lpstr>'D- Optional-County Adm Budget'!Print_Area</vt:lpstr>
      <vt:lpstr>'E - Optional County Adm Compnts'!Print_Area</vt:lpstr>
      <vt:lpstr>'FY25 Final Allocations 5-10-24'!Print_Area</vt:lpstr>
      <vt:lpstr>'SWBL Tool'!Print_Area</vt:lpstr>
      <vt:lpstr>'A-Contracts-Partnerships Matrix'!Print_Titles</vt:lpstr>
      <vt:lpstr>'D- Optional-County Adm Budget'!Print_Titles</vt:lpstr>
      <vt:lpstr>'SWBL Tool'!Print_Titles</vt:lpstr>
      <vt:lpstr>State</vt:lpstr>
    </vt:vector>
  </TitlesOfParts>
  <Company>USDA-FNS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OET</dc:creator>
  <cp:lastModifiedBy>Alyssa Uncangco</cp:lastModifiedBy>
  <cp:lastPrinted>2024-08-15T00:50:25Z</cp:lastPrinted>
  <dcterms:created xsi:type="dcterms:W3CDTF">2019-10-18T16:48:06Z</dcterms:created>
  <dcterms:modified xsi:type="dcterms:W3CDTF">2024-09-24T00:01:59Z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0x010100DABD636169BC4949830EC19200161F76</vt:lpwstr>
  </property>
</Properties>
</file>